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27520" yWindow="0" windowWidth="29480" windowHeight="20800" tabRatio="500" activeTab="1"/>
  </bookViews>
  <sheets>
    <sheet name="experiment 1" sheetId="1" r:id="rId1"/>
    <sheet name="experiment 3" sheetId="2" r:id="rId2"/>
  </sheets>
  <externalReferences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2" i="1" l="1"/>
  <c r="M53" i="1"/>
  <c r="M54" i="1"/>
  <c r="M55" i="1"/>
  <c r="M56" i="1"/>
  <c r="M57" i="1"/>
  <c r="M58" i="1"/>
  <c r="M51" i="1"/>
  <c r="L60" i="1"/>
  <c r="G6" i="1"/>
  <c r="H6" i="1"/>
  <c r="I6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J42" i="1"/>
  <c r="G43" i="1"/>
  <c r="H43" i="1"/>
  <c r="I43" i="1"/>
  <c r="J43" i="1"/>
  <c r="G44" i="1"/>
  <c r="H44" i="1"/>
  <c r="I44" i="1"/>
  <c r="J44" i="1"/>
  <c r="G45" i="1"/>
  <c r="H45" i="1"/>
  <c r="I45" i="1"/>
  <c r="J45" i="1"/>
  <c r="G46" i="1"/>
  <c r="H46" i="1"/>
  <c r="I46" i="1"/>
  <c r="J46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G51" i="1"/>
  <c r="H51" i="1"/>
  <c r="I51" i="1"/>
  <c r="J51" i="1"/>
  <c r="G52" i="1"/>
  <c r="H52" i="1"/>
  <c r="I52" i="1"/>
  <c r="J52" i="1"/>
  <c r="G53" i="1"/>
  <c r="H53" i="1"/>
  <c r="I53" i="1"/>
  <c r="J53" i="1"/>
  <c r="G54" i="1"/>
  <c r="H54" i="1"/>
  <c r="I54" i="1"/>
  <c r="J54" i="1"/>
  <c r="G55" i="1"/>
  <c r="H55" i="1"/>
  <c r="I55" i="1"/>
  <c r="J55" i="1"/>
  <c r="L52" i="1"/>
  <c r="L53" i="1"/>
  <c r="L54" i="1"/>
  <c r="L55" i="1"/>
  <c r="L56" i="1"/>
  <c r="L57" i="1"/>
  <c r="L58" i="1"/>
  <c r="L51" i="1"/>
  <c r="M60" i="1"/>
  <c r="E55" i="1"/>
  <c r="F55" i="1"/>
  <c r="E54" i="1"/>
  <c r="F54" i="1"/>
  <c r="E53" i="1"/>
  <c r="F53" i="1"/>
  <c r="C54" i="1"/>
  <c r="C55" i="1"/>
  <c r="B54" i="1"/>
  <c r="B55" i="1"/>
  <c r="E52" i="1"/>
  <c r="F52" i="1"/>
  <c r="E51" i="1"/>
  <c r="F51" i="1"/>
  <c r="E50" i="1"/>
  <c r="F50" i="1"/>
  <c r="E49" i="1"/>
  <c r="F49" i="1"/>
  <c r="E48" i="1"/>
  <c r="F48" i="1"/>
  <c r="E47" i="1"/>
  <c r="F47" i="1"/>
  <c r="C48" i="1"/>
  <c r="C49" i="1"/>
  <c r="C50" i="1"/>
  <c r="C51" i="1"/>
  <c r="C52" i="1"/>
  <c r="C53" i="1"/>
  <c r="B48" i="1"/>
  <c r="B49" i="1"/>
  <c r="B50" i="1"/>
  <c r="B51" i="1"/>
  <c r="B52" i="1"/>
  <c r="B53" i="1"/>
  <c r="E46" i="1"/>
  <c r="F46" i="1"/>
  <c r="E45" i="1"/>
  <c r="F45" i="1"/>
  <c r="E44" i="1"/>
  <c r="F44" i="1"/>
  <c r="E43" i="1"/>
  <c r="F43" i="1"/>
  <c r="E42" i="1"/>
  <c r="F42" i="1"/>
  <c r="E41" i="1"/>
  <c r="F41" i="1"/>
  <c r="E40" i="1"/>
  <c r="F40" i="1"/>
  <c r="E39" i="1"/>
  <c r="F39" i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E26" i="1"/>
  <c r="F26" i="1"/>
  <c r="B26" i="1"/>
  <c r="C26" i="1"/>
  <c r="C16" i="1"/>
  <c r="B4" i="1"/>
  <c r="C22" i="1"/>
  <c r="E22" i="1"/>
  <c r="C23" i="1"/>
  <c r="E23" i="1"/>
  <c r="C24" i="1"/>
  <c r="E24" i="1"/>
  <c r="C25" i="1"/>
  <c r="E25" i="1"/>
  <c r="B25" i="1"/>
  <c r="G25" i="1"/>
  <c r="H25" i="1"/>
  <c r="I25" i="1"/>
  <c r="J25" i="1"/>
  <c r="F25" i="1"/>
  <c r="B24" i="1"/>
  <c r="G24" i="1"/>
  <c r="H24" i="1"/>
  <c r="I24" i="1"/>
  <c r="J24" i="1"/>
  <c r="F24" i="1"/>
  <c r="B23" i="1"/>
  <c r="G23" i="1"/>
  <c r="H23" i="1"/>
  <c r="I23" i="1"/>
  <c r="J23" i="1"/>
  <c r="F23" i="1"/>
  <c r="B22" i="1"/>
  <c r="G22" i="1"/>
  <c r="H22" i="1"/>
  <c r="I22" i="1"/>
  <c r="J22" i="1"/>
  <c r="F22" i="1"/>
  <c r="B21" i="1"/>
  <c r="C21" i="1"/>
  <c r="G21" i="1"/>
  <c r="H21" i="1"/>
  <c r="I21" i="1"/>
  <c r="J21" i="1"/>
  <c r="E21" i="1"/>
  <c r="F21" i="1"/>
  <c r="B20" i="1"/>
  <c r="C20" i="1"/>
  <c r="G20" i="1"/>
  <c r="H20" i="1"/>
  <c r="I20" i="1"/>
  <c r="J20" i="1"/>
  <c r="E20" i="1"/>
  <c r="F20" i="1"/>
  <c r="B19" i="1"/>
  <c r="C19" i="1"/>
  <c r="G19" i="1"/>
  <c r="H19" i="1"/>
  <c r="I19" i="1"/>
  <c r="J19" i="1"/>
  <c r="E19" i="1"/>
  <c r="F19" i="1"/>
  <c r="B18" i="1"/>
  <c r="C18" i="1"/>
  <c r="G18" i="1"/>
  <c r="H18" i="1"/>
  <c r="I18" i="1"/>
  <c r="J18" i="1"/>
  <c r="E18" i="1"/>
  <c r="F18" i="1"/>
  <c r="B17" i="1"/>
  <c r="C17" i="1"/>
  <c r="G17" i="1"/>
  <c r="H17" i="1"/>
  <c r="I17" i="1"/>
  <c r="J17" i="1"/>
  <c r="E17" i="1"/>
  <c r="F17" i="1"/>
  <c r="B16" i="1"/>
  <c r="G16" i="1"/>
  <c r="H16" i="1"/>
  <c r="I16" i="1"/>
  <c r="J16" i="1"/>
  <c r="E16" i="1"/>
  <c r="F16" i="1"/>
  <c r="B15" i="1"/>
  <c r="C15" i="1"/>
  <c r="G15" i="1"/>
  <c r="H15" i="1"/>
  <c r="I15" i="1"/>
  <c r="J15" i="1"/>
  <c r="E15" i="1"/>
  <c r="F15" i="1"/>
  <c r="B14" i="1"/>
  <c r="C14" i="1"/>
  <c r="G14" i="1"/>
  <c r="H14" i="1"/>
  <c r="I14" i="1"/>
  <c r="J14" i="1"/>
  <c r="E14" i="1"/>
  <c r="F14" i="1"/>
  <c r="B13" i="1"/>
  <c r="C13" i="1"/>
  <c r="G13" i="1"/>
  <c r="H13" i="1"/>
  <c r="I13" i="1"/>
  <c r="J13" i="1"/>
  <c r="E13" i="1"/>
  <c r="F13" i="1"/>
  <c r="B12" i="1"/>
  <c r="C12" i="1"/>
  <c r="G12" i="1"/>
  <c r="H12" i="1"/>
  <c r="I12" i="1"/>
  <c r="J12" i="1"/>
  <c r="E12" i="1"/>
  <c r="F12" i="1"/>
  <c r="B11" i="1"/>
  <c r="C11" i="1"/>
  <c r="G11" i="1"/>
  <c r="H11" i="1"/>
  <c r="I11" i="1"/>
  <c r="J11" i="1"/>
  <c r="E11" i="1"/>
  <c r="F11" i="1"/>
  <c r="B10" i="1"/>
  <c r="C10" i="1"/>
  <c r="G10" i="1"/>
  <c r="H10" i="1"/>
  <c r="I10" i="1"/>
  <c r="J10" i="1"/>
  <c r="E10" i="1"/>
  <c r="F10" i="1"/>
  <c r="B9" i="1"/>
  <c r="C9" i="1"/>
  <c r="G9" i="1"/>
  <c r="H9" i="1"/>
  <c r="I9" i="1"/>
  <c r="J9" i="1"/>
  <c r="E9" i="1"/>
  <c r="F9" i="1"/>
  <c r="B8" i="1"/>
  <c r="C8" i="1"/>
  <c r="G8" i="1"/>
  <c r="H8" i="1"/>
  <c r="I8" i="1"/>
  <c r="J8" i="1"/>
  <c r="E8" i="1"/>
  <c r="F8" i="1"/>
  <c r="B7" i="1"/>
  <c r="C7" i="1"/>
  <c r="G7" i="1"/>
  <c r="H7" i="1"/>
  <c r="I7" i="1"/>
  <c r="J7" i="1"/>
  <c r="E7" i="1"/>
  <c r="F7" i="1"/>
  <c r="B6" i="1"/>
  <c r="C6" i="1"/>
  <c r="J6" i="1"/>
  <c r="E6" i="1"/>
  <c r="F6" i="1"/>
</calcChain>
</file>

<file path=xl/sharedStrings.xml><?xml version="1.0" encoding="utf-8"?>
<sst xmlns="http://schemas.openxmlformats.org/spreadsheetml/2006/main" count="22" uniqueCount="22">
  <si>
    <t>ε_0</t>
  </si>
  <si>
    <t>ε_r</t>
  </si>
  <si>
    <t>A</t>
  </si>
  <si>
    <r>
      <t xml:space="preserve">d </t>
    </r>
    <r>
      <rPr>
        <sz val="12"/>
        <color theme="1"/>
        <rFont val="Times New Roman"/>
      </rPr>
      <t>(mm)</t>
    </r>
  </si>
  <si>
    <r>
      <rPr>
        <sz val="12"/>
        <color theme="1"/>
        <rFont val="Times New Roman"/>
      </rPr>
      <t>1</t>
    </r>
    <r>
      <rPr>
        <i/>
        <sz val="12"/>
        <color theme="1"/>
        <rFont val="Times New Roman"/>
      </rPr>
      <t>/d</t>
    </r>
  </si>
  <si>
    <t>Parameter</t>
  </si>
  <si>
    <t>value</t>
  </si>
  <si>
    <t>units</t>
  </si>
  <si>
    <t>m^2</t>
  </si>
  <si>
    <t>unparallelism (mm)</t>
  </si>
  <si>
    <t>body capacitace (pF)</t>
  </si>
  <si>
    <r>
      <t xml:space="preserve">C </t>
    </r>
    <r>
      <rPr>
        <sz val="12"/>
        <color theme="1"/>
        <rFont val="Times New Roman"/>
      </rPr>
      <t xml:space="preserve">(pF).   </t>
    </r>
    <r>
      <rPr>
        <sz val="12"/>
        <color theme="1"/>
        <rFont val="宋体"/>
        <family val="2"/>
        <charset val="134"/>
      </rPr>
      <t>Measured</t>
    </r>
  </si>
  <si>
    <r>
      <t xml:space="preserve">C </t>
    </r>
    <r>
      <rPr>
        <sz val="12"/>
        <color theme="1"/>
        <rFont val="Times New Roman"/>
      </rPr>
      <t>(pF).  Calculated</t>
    </r>
  </si>
  <si>
    <r>
      <t>(C.meas</t>
    </r>
    <r>
      <rPr>
        <sz val="12"/>
        <color theme="1"/>
        <rFont val="Times New Roman"/>
      </rPr>
      <t>.-C.cal)/C.cal</t>
    </r>
  </si>
  <si>
    <r>
      <t>(C.meas.</t>
    </r>
    <r>
      <rPr>
        <sz val="12"/>
        <color theme="1"/>
        <rFont val="Times New Roman"/>
      </rPr>
      <t>-C.cal)</t>
    </r>
  </si>
  <si>
    <t>correction to unparallelism</t>
  </si>
  <si>
    <r>
      <t xml:space="preserve">C </t>
    </r>
    <r>
      <rPr>
        <sz val="12"/>
        <color theme="1"/>
        <rFont val="Times New Roman"/>
      </rPr>
      <t>(pF).</t>
    </r>
    <r>
      <rPr>
        <sz val="12"/>
        <color theme="1"/>
        <rFont val="宋体"/>
        <family val="2"/>
        <charset val="134"/>
      </rPr>
      <t>meas.corrected</t>
    </r>
  </si>
  <si>
    <r>
      <t>(C.</t>
    </r>
    <r>
      <rPr>
        <sz val="12"/>
        <color theme="1"/>
        <rFont val="宋体"/>
        <family val="2"/>
        <charset val="134"/>
      </rPr>
      <t>meas.corrected</t>
    </r>
    <r>
      <rPr>
        <sz val="12"/>
        <color theme="1"/>
        <rFont val="Times New Roman"/>
      </rPr>
      <t>-C.cal)</t>
    </r>
  </si>
  <si>
    <r>
      <t>(C.</t>
    </r>
    <r>
      <rPr>
        <sz val="12"/>
        <color theme="1"/>
        <rFont val="宋体"/>
        <family val="2"/>
        <charset val="134"/>
      </rPr>
      <t>meas</t>
    </r>
    <r>
      <rPr>
        <sz val="12"/>
        <color theme="1"/>
        <rFont val="Times New Roman"/>
      </rPr>
      <t>.corrected-C.cal)/C.cal</t>
    </r>
  </si>
  <si>
    <t>at 1.00mm</t>
  </si>
  <si>
    <t>overlapping percentage</t>
  </si>
  <si>
    <r>
      <rPr>
        <sz val="11"/>
        <color theme="1"/>
        <rFont val="Lantinghei SC Heavy"/>
        <family val="2"/>
      </rPr>
      <t>Capacitance measured（</t>
    </r>
    <r>
      <rPr>
        <sz val="11"/>
        <color theme="1"/>
        <rFont val="Calibri"/>
        <family val="2"/>
        <scheme val="minor"/>
      </rPr>
      <t>pF</t>
    </r>
    <r>
      <rPr>
        <sz val="11"/>
        <color theme="1"/>
        <rFont val="Lantinghei SC Heavy"/>
        <family val="2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</si>
</sst>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宋体"/>
      <family val="2"/>
      <charset val="134"/>
    </font>
    <font>
      <sz val="14"/>
      <color theme="1"/>
      <name val="宋体"/>
      <charset val="134"/>
    </font>
    <font>
      <i/>
      <sz val="12"/>
      <color theme="1"/>
      <name val="Times New Roman"/>
    </font>
    <font>
      <sz val="12"/>
      <color theme="1"/>
      <name val="Times New Roman"/>
    </font>
    <font>
      <sz val="11"/>
      <color theme="1"/>
      <name val="Calibri"/>
      <family val="2"/>
      <scheme val="minor"/>
    </font>
    <font>
      <sz val="11"/>
      <color theme="1"/>
      <name val="Lantinghei SC Heavy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11" fontId="0" fillId="0" borderId="0" xfId="0" applyNumberFormat="1"/>
    <xf numFmtId="0" fontId="2" fillId="0" borderId="0" xfId="0" applyFont="1"/>
    <xf numFmtId="2" fontId="0" fillId="0" borderId="0" xfId="0" applyNumberForma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0" fontId="0" fillId="0" borderId="0" xfId="0" applyNumberFormat="1"/>
    <xf numFmtId="164" fontId="0" fillId="0" borderId="0" xfId="0" applyNumberFormat="1"/>
    <xf numFmtId="0" fontId="5" fillId="0" borderId="0" xfId="1">
      <alignment vertical="center"/>
    </xf>
    <xf numFmtId="9" fontId="5" fillId="0" borderId="0" xfId="2" applyFont="1">
      <alignment vertical="center"/>
    </xf>
    <xf numFmtId="9" fontId="5" fillId="0" borderId="0" xfId="1" applyNumberFormat="1">
      <alignment vertical="center"/>
    </xf>
    <xf numFmtId="0" fontId="6" fillId="0" borderId="0" xfId="1" applyFont="1" applyAlignment="1">
      <alignment vertical="center" wrapText="1"/>
    </xf>
    <xf numFmtId="0" fontId="5" fillId="0" borderId="0" xfId="1" applyAlignment="1">
      <alignment vertical="center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C.meas. vs 1/d</c:v>
          </c:tx>
          <c:xVal>
            <c:numRef>
              <c:f>'experiment 1'!$B$6:$B$55</c:f>
              <c:numCache>
                <c:formatCode>0.00</c:formatCode>
                <c:ptCount val="50"/>
                <c:pt idx="0">
                  <c:v>100.0</c:v>
                </c:pt>
                <c:pt idx="1">
                  <c:v>20.0</c:v>
                </c:pt>
                <c:pt idx="2">
                  <c:v>10.0</c:v>
                </c:pt>
                <c:pt idx="3">
                  <c:v>6.666666666666667</c:v>
                </c:pt>
                <c:pt idx="4">
                  <c:v>5.0</c:v>
                </c:pt>
                <c:pt idx="5">
                  <c:v>4.0</c:v>
                </c:pt>
                <c:pt idx="6">
                  <c:v>3.333333333333333</c:v>
                </c:pt>
                <c:pt idx="7">
                  <c:v>2.857142857142857</c:v>
                </c:pt>
                <c:pt idx="8">
                  <c:v>2.5</c:v>
                </c:pt>
                <c:pt idx="9">
                  <c:v>2.222222222222222</c:v>
                </c:pt>
                <c:pt idx="10">
                  <c:v>2.0</c:v>
                </c:pt>
                <c:pt idx="11">
                  <c:v>1.818181818181818</c:v>
                </c:pt>
                <c:pt idx="12">
                  <c:v>1.666666666666667</c:v>
                </c:pt>
                <c:pt idx="13">
                  <c:v>1.538461538461538</c:v>
                </c:pt>
                <c:pt idx="14">
                  <c:v>1.428571428571429</c:v>
                </c:pt>
                <c:pt idx="15">
                  <c:v>1.333333333333333</c:v>
                </c:pt>
                <c:pt idx="16">
                  <c:v>1.25</c:v>
                </c:pt>
                <c:pt idx="17">
                  <c:v>1.176470588235294</c:v>
                </c:pt>
                <c:pt idx="18">
                  <c:v>1.111111111111111</c:v>
                </c:pt>
                <c:pt idx="19">
                  <c:v>1.052631578947368</c:v>
                </c:pt>
                <c:pt idx="20">
                  <c:v>1.0</c:v>
                </c:pt>
                <c:pt idx="21">
                  <c:v>0.909090909090909</c:v>
                </c:pt>
                <c:pt idx="22">
                  <c:v>0.833333333333333</c:v>
                </c:pt>
                <c:pt idx="23">
                  <c:v>0.769230769230769</c:v>
                </c:pt>
                <c:pt idx="24">
                  <c:v>0.714285714285714</c:v>
                </c:pt>
                <c:pt idx="25">
                  <c:v>0.666666666666667</c:v>
                </c:pt>
                <c:pt idx="26">
                  <c:v>0.625</c:v>
                </c:pt>
                <c:pt idx="27">
                  <c:v>0.588235294117647</c:v>
                </c:pt>
                <c:pt idx="28">
                  <c:v>0.555555555555556</c:v>
                </c:pt>
                <c:pt idx="29">
                  <c:v>0.526315789473684</c:v>
                </c:pt>
                <c:pt idx="30">
                  <c:v>0.5</c:v>
                </c:pt>
                <c:pt idx="31">
                  <c:v>0.454545454545454</c:v>
                </c:pt>
                <c:pt idx="32">
                  <c:v>0.416666666666667</c:v>
                </c:pt>
                <c:pt idx="33">
                  <c:v>0.384615384615385</c:v>
                </c:pt>
                <c:pt idx="34">
                  <c:v>0.357142857142857</c:v>
                </c:pt>
                <c:pt idx="35">
                  <c:v>0.333333333333333</c:v>
                </c:pt>
                <c:pt idx="36">
                  <c:v>0.285714285714286</c:v>
                </c:pt>
                <c:pt idx="37">
                  <c:v>0.25</c:v>
                </c:pt>
                <c:pt idx="38">
                  <c:v>0.222222222222222</c:v>
                </c:pt>
                <c:pt idx="39">
                  <c:v>0.2</c:v>
                </c:pt>
                <c:pt idx="40">
                  <c:v>0.181818181818182</c:v>
                </c:pt>
                <c:pt idx="41">
                  <c:v>0.166666666666667</c:v>
                </c:pt>
                <c:pt idx="42">
                  <c:v>0.153846153846154</c:v>
                </c:pt>
                <c:pt idx="43">
                  <c:v>0.142857142857143</c:v>
                </c:pt>
                <c:pt idx="44">
                  <c:v>0.133333333333333</c:v>
                </c:pt>
                <c:pt idx="45">
                  <c:v>0.125</c:v>
                </c:pt>
                <c:pt idx="46">
                  <c:v>0.117647058823529</c:v>
                </c:pt>
                <c:pt idx="47">
                  <c:v>0.111111111111111</c:v>
                </c:pt>
                <c:pt idx="48">
                  <c:v>0.105263157894737</c:v>
                </c:pt>
                <c:pt idx="49">
                  <c:v>0.1</c:v>
                </c:pt>
              </c:numCache>
            </c:numRef>
          </c:xVal>
          <c:yVal>
            <c:numRef>
              <c:f>'experiment 1'!$D$6:$D$55</c:f>
              <c:numCache>
                <c:formatCode>0.00</c:formatCode>
                <c:ptCount val="50"/>
                <c:pt idx="0">
                  <c:v>2430.0</c:v>
                </c:pt>
                <c:pt idx="1">
                  <c:v>1080.0</c:v>
                </c:pt>
                <c:pt idx="2">
                  <c:v>641.0</c:v>
                </c:pt>
                <c:pt idx="3">
                  <c:v>462.0</c:v>
                </c:pt>
                <c:pt idx="4">
                  <c:v>359.0</c:v>
                </c:pt>
                <c:pt idx="5">
                  <c:v>302.0</c:v>
                </c:pt>
                <c:pt idx="6">
                  <c:v>261.0</c:v>
                </c:pt>
                <c:pt idx="7">
                  <c:v>234.0</c:v>
                </c:pt>
                <c:pt idx="8">
                  <c:v>212.0</c:v>
                </c:pt>
                <c:pt idx="9">
                  <c:v>192.0</c:v>
                </c:pt>
                <c:pt idx="10">
                  <c:v>175.0</c:v>
                </c:pt>
                <c:pt idx="11">
                  <c:v>161.0</c:v>
                </c:pt>
                <c:pt idx="12">
                  <c:v>147.0</c:v>
                </c:pt>
                <c:pt idx="13">
                  <c:v>136.0</c:v>
                </c:pt>
                <c:pt idx="14">
                  <c:v>126.0</c:v>
                </c:pt>
                <c:pt idx="15">
                  <c:v>118.0</c:v>
                </c:pt>
                <c:pt idx="16">
                  <c:v>112.0</c:v>
                </c:pt>
                <c:pt idx="17">
                  <c:v>106.4</c:v>
                </c:pt>
                <c:pt idx="18">
                  <c:v>101.6</c:v>
                </c:pt>
                <c:pt idx="19">
                  <c:v>97.0</c:v>
                </c:pt>
                <c:pt idx="20">
                  <c:v>92.7</c:v>
                </c:pt>
                <c:pt idx="21">
                  <c:v>84.5</c:v>
                </c:pt>
                <c:pt idx="22">
                  <c:v>77.5</c:v>
                </c:pt>
                <c:pt idx="23">
                  <c:v>72.2</c:v>
                </c:pt>
                <c:pt idx="24">
                  <c:v>67.9</c:v>
                </c:pt>
                <c:pt idx="25">
                  <c:v>64.0</c:v>
                </c:pt>
                <c:pt idx="26">
                  <c:v>60.3</c:v>
                </c:pt>
                <c:pt idx="27">
                  <c:v>56.8</c:v>
                </c:pt>
                <c:pt idx="28">
                  <c:v>54.1</c:v>
                </c:pt>
                <c:pt idx="29">
                  <c:v>51.8</c:v>
                </c:pt>
                <c:pt idx="30">
                  <c:v>49.6</c:v>
                </c:pt>
                <c:pt idx="31">
                  <c:v>45.4</c:v>
                </c:pt>
                <c:pt idx="32">
                  <c:v>42.2</c:v>
                </c:pt>
                <c:pt idx="33">
                  <c:v>39.4</c:v>
                </c:pt>
                <c:pt idx="34">
                  <c:v>36.9</c:v>
                </c:pt>
                <c:pt idx="35">
                  <c:v>34.9</c:v>
                </c:pt>
                <c:pt idx="36">
                  <c:v>30.6</c:v>
                </c:pt>
                <c:pt idx="37">
                  <c:v>27.4</c:v>
                </c:pt>
                <c:pt idx="38">
                  <c:v>24.8</c:v>
                </c:pt>
                <c:pt idx="39">
                  <c:v>22.8</c:v>
                </c:pt>
                <c:pt idx="40">
                  <c:v>21.1</c:v>
                </c:pt>
                <c:pt idx="41">
                  <c:v>19.7</c:v>
                </c:pt>
                <c:pt idx="42">
                  <c:v>18.5</c:v>
                </c:pt>
                <c:pt idx="43">
                  <c:v>17.4</c:v>
                </c:pt>
                <c:pt idx="44">
                  <c:v>16.5</c:v>
                </c:pt>
                <c:pt idx="45">
                  <c:v>15.7</c:v>
                </c:pt>
                <c:pt idx="46">
                  <c:v>15.0</c:v>
                </c:pt>
                <c:pt idx="47">
                  <c:v>14.9</c:v>
                </c:pt>
                <c:pt idx="48">
                  <c:v>14.9</c:v>
                </c:pt>
                <c:pt idx="49">
                  <c:v>14.9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344488"/>
        <c:axId val="2117186920"/>
      </c:scatterChart>
      <c:valAx>
        <c:axId val="-21453444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17186920"/>
        <c:crosses val="autoZero"/>
        <c:crossBetween val="midCat"/>
      </c:valAx>
      <c:valAx>
        <c:axId val="21171869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4534448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C.meas. vs 1/d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C.测量 vs 1/d</c:v>
          </c:tx>
          <c:xVal>
            <c:numRef>
              <c:f>'experiment 1'!$B$11:$B$52</c:f>
              <c:numCache>
                <c:formatCode>0.00</c:formatCode>
                <c:ptCount val="42"/>
                <c:pt idx="0">
                  <c:v>4.0</c:v>
                </c:pt>
                <c:pt idx="1">
                  <c:v>3.333333333333333</c:v>
                </c:pt>
                <c:pt idx="2">
                  <c:v>2.857142857142857</c:v>
                </c:pt>
                <c:pt idx="3">
                  <c:v>2.5</c:v>
                </c:pt>
                <c:pt idx="4">
                  <c:v>2.222222222222222</c:v>
                </c:pt>
                <c:pt idx="5">
                  <c:v>2.0</c:v>
                </c:pt>
                <c:pt idx="6">
                  <c:v>1.818181818181818</c:v>
                </c:pt>
                <c:pt idx="7">
                  <c:v>1.666666666666667</c:v>
                </c:pt>
                <c:pt idx="8">
                  <c:v>1.538461538461538</c:v>
                </c:pt>
                <c:pt idx="9">
                  <c:v>1.428571428571429</c:v>
                </c:pt>
                <c:pt idx="10">
                  <c:v>1.333333333333333</c:v>
                </c:pt>
                <c:pt idx="11">
                  <c:v>1.25</c:v>
                </c:pt>
                <c:pt idx="12">
                  <c:v>1.176470588235294</c:v>
                </c:pt>
                <c:pt idx="13">
                  <c:v>1.111111111111111</c:v>
                </c:pt>
                <c:pt idx="14">
                  <c:v>1.052631578947368</c:v>
                </c:pt>
                <c:pt idx="15">
                  <c:v>1.0</c:v>
                </c:pt>
                <c:pt idx="16">
                  <c:v>0.909090909090909</c:v>
                </c:pt>
                <c:pt idx="17">
                  <c:v>0.833333333333333</c:v>
                </c:pt>
                <c:pt idx="18">
                  <c:v>0.769230769230769</c:v>
                </c:pt>
                <c:pt idx="19">
                  <c:v>0.714285714285714</c:v>
                </c:pt>
                <c:pt idx="20">
                  <c:v>0.666666666666667</c:v>
                </c:pt>
                <c:pt idx="21">
                  <c:v>0.625</c:v>
                </c:pt>
                <c:pt idx="22">
                  <c:v>0.588235294117647</c:v>
                </c:pt>
                <c:pt idx="23">
                  <c:v>0.555555555555556</c:v>
                </c:pt>
                <c:pt idx="24">
                  <c:v>0.526315789473684</c:v>
                </c:pt>
                <c:pt idx="25">
                  <c:v>0.5</c:v>
                </c:pt>
                <c:pt idx="26">
                  <c:v>0.454545454545454</c:v>
                </c:pt>
                <c:pt idx="27">
                  <c:v>0.416666666666667</c:v>
                </c:pt>
                <c:pt idx="28">
                  <c:v>0.384615384615385</c:v>
                </c:pt>
                <c:pt idx="29">
                  <c:v>0.357142857142857</c:v>
                </c:pt>
                <c:pt idx="30">
                  <c:v>0.333333333333333</c:v>
                </c:pt>
                <c:pt idx="31">
                  <c:v>0.285714285714286</c:v>
                </c:pt>
                <c:pt idx="32">
                  <c:v>0.25</c:v>
                </c:pt>
                <c:pt idx="33">
                  <c:v>0.222222222222222</c:v>
                </c:pt>
                <c:pt idx="34">
                  <c:v>0.2</c:v>
                </c:pt>
                <c:pt idx="35">
                  <c:v>0.181818181818182</c:v>
                </c:pt>
                <c:pt idx="36">
                  <c:v>0.166666666666667</c:v>
                </c:pt>
                <c:pt idx="37">
                  <c:v>0.153846153846154</c:v>
                </c:pt>
                <c:pt idx="38">
                  <c:v>0.142857142857143</c:v>
                </c:pt>
                <c:pt idx="39">
                  <c:v>0.133333333333333</c:v>
                </c:pt>
                <c:pt idx="40">
                  <c:v>0.125</c:v>
                </c:pt>
                <c:pt idx="41">
                  <c:v>0.117647058823529</c:v>
                </c:pt>
              </c:numCache>
            </c:numRef>
          </c:xVal>
          <c:yVal>
            <c:numRef>
              <c:f>'experiment 1'!$D$11:$D$52</c:f>
              <c:numCache>
                <c:formatCode>0.00</c:formatCode>
                <c:ptCount val="42"/>
                <c:pt idx="0">
                  <c:v>302.0</c:v>
                </c:pt>
                <c:pt idx="1">
                  <c:v>261.0</c:v>
                </c:pt>
                <c:pt idx="2">
                  <c:v>234.0</c:v>
                </c:pt>
                <c:pt idx="3">
                  <c:v>212.0</c:v>
                </c:pt>
                <c:pt idx="4">
                  <c:v>192.0</c:v>
                </c:pt>
                <c:pt idx="5">
                  <c:v>175.0</c:v>
                </c:pt>
                <c:pt idx="6">
                  <c:v>161.0</c:v>
                </c:pt>
                <c:pt idx="7">
                  <c:v>147.0</c:v>
                </c:pt>
                <c:pt idx="8">
                  <c:v>136.0</c:v>
                </c:pt>
                <c:pt idx="9">
                  <c:v>126.0</c:v>
                </c:pt>
                <c:pt idx="10">
                  <c:v>118.0</c:v>
                </c:pt>
                <c:pt idx="11">
                  <c:v>112.0</c:v>
                </c:pt>
                <c:pt idx="12">
                  <c:v>106.4</c:v>
                </c:pt>
                <c:pt idx="13">
                  <c:v>101.6</c:v>
                </c:pt>
                <c:pt idx="14">
                  <c:v>97.0</c:v>
                </c:pt>
                <c:pt idx="15">
                  <c:v>92.7</c:v>
                </c:pt>
                <c:pt idx="16">
                  <c:v>84.5</c:v>
                </c:pt>
                <c:pt idx="17">
                  <c:v>77.5</c:v>
                </c:pt>
                <c:pt idx="18">
                  <c:v>72.2</c:v>
                </c:pt>
                <c:pt idx="19">
                  <c:v>67.9</c:v>
                </c:pt>
                <c:pt idx="20">
                  <c:v>64.0</c:v>
                </c:pt>
                <c:pt idx="21">
                  <c:v>60.3</c:v>
                </c:pt>
                <c:pt idx="22">
                  <c:v>56.8</c:v>
                </c:pt>
                <c:pt idx="23">
                  <c:v>54.1</c:v>
                </c:pt>
                <c:pt idx="24">
                  <c:v>51.8</c:v>
                </c:pt>
                <c:pt idx="25">
                  <c:v>49.6</c:v>
                </c:pt>
                <c:pt idx="26">
                  <c:v>45.4</c:v>
                </c:pt>
                <c:pt idx="27">
                  <c:v>42.2</c:v>
                </c:pt>
                <c:pt idx="28">
                  <c:v>39.4</c:v>
                </c:pt>
                <c:pt idx="29">
                  <c:v>36.9</c:v>
                </c:pt>
                <c:pt idx="30">
                  <c:v>34.9</c:v>
                </c:pt>
                <c:pt idx="31">
                  <c:v>30.6</c:v>
                </c:pt>
                <c:pt idx="32">
                  <c:v>27.4</c:v>
                </c:pt>
                <c:pt idx="33">
                  <c:v>24.8</c:v>
                </c:pt>
                <c:pt idx="34">
                  <c:v>22.8</c:v>
                </c:pt>
                <c:pt idx="35">
                  <c:v>21.1</c:v>
                </c:pt>
                <c:pt idx="36">
                  <c:v>19.7</c:v>
                </c:pt>
                <c:pt idx="37">
                  <c:v>18.5</c:v>
                </c:pt>
                <c:pt idx="38">
                  <c:v>17.4</c:v>
                </c:pt>
                <c:pt idx="39">
                  <c:v>16.5</c:v>
                </c:pt>
                <c:pt idx="40">
                  <c:v>15.7</c:v>
                </c:pt>
                <c:pt idx="41">
                  <c:v>15.0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6507720"/>
        <c:axId val="-2139263048"/>
      </c:scatterChart>
      <c:valAx>
        <c:axId val="2116507720"/>
        <c:scaling>
          <c:orientation val="minMax"/>
          <c:max val="0.5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39263048"/>
        <c:crosses val="autoZero"/>
        <c:crossBetween val="midCat"/>
      </c:valAx>
      <c:valAx>
        <c:axId val="-2139263048"/>
        <c:scaling>
          <c:orientation val="minMax"/>
          <c:max val="55.0"/>
          <c:min val="5.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1650772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351230314373"/>
          <c:y val="0.0426069908370382"/>
          <c:w val="0.810208461642137"/>
          <c:h val="0.821400832929675"/>
        </c:manualLayout>
      </c:layout>
      <c:scatterChart>
        <c:scatterStyle val="smoothMarker"/>
        <c:varyColors val="0"/>
        <c:ser>
          <c:idx val="1"/>
          <c:order val="0"/>
          <c:tx>
            <c:v>C.测量 -C.计算</c:v>
          </c:tx>
          <c:xVal>
            <c:numRef>
              <c:f>'experiment 1'!$A$11:$A$52</c:f>
              <c:numCache>
                <c:formatCode>0.00</c:formatCode>
                <c:ptCount val="42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  <c:pt idx="6">
                  <c:v>0.55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0.85</c:v>
                </c:pt>
                <c:pt idx="13">
                  <c:v>0.9</c:v>
                </c:pt>
                <c:pt idx="14">
                  <c:v>0.95</c:v>
                </c:pt>
                <c:pt idx="15">
                  <c:v>1.0</c:v>
                </c:pt>
                <c:pt idx="16">
                  <c:v>1.1</c:v>
                </c:pt>
                <c:pt idx="17">
                  <c:v>1.2</c:v>
                </c:pt>
                <c:pt idx="18">
                  <c:v>1.3</c:v>
                </c:pt>
                <c:pt idx="19">
                  <c:v>1.4</c:v>
                </c:pt>
                <c:pt idx="20">
                  <c:v>1.5</c:v>
                </c:pt>
                <c:pt idx="21">
                  <c:v>1.6</c:v>
                </c:pt>
                <c:pt idx="22">
                  <c:v>1.7</c:v>
                </c:pt>
                <c:pt idx="23">
                  <c:v>1.8</c:v>
                </c:pt>
                <c:pt idx="24">
                  <c:v>1.9</c:v>
                </c:pt>
                <c:pt idx="25">
                  <c:v>2.0</c:v>
                </c:pt>
                <c:pt idx="26">
                  <c:v>2.2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3.0</c:v>
                </c:pt>
                <c:pt idx="31">
                  <c:v>3.5</c:v>
                </c:pt>
                <c:pt idx="32">
                  <c:v>4.0</c:v>
                </c:pt>
                <c:pt idx="33">
                  <c:v>4.5</c:v>
                </c:pt>
                <c:pt idx="34">
                  <c:v>5.0</c:v>
                </c:pt>
                <c:pt idx="35">
                  <c:v>5.5</c:v>
                </c:pt>
                <c:pt idx="36">
                  <c:v>6.0</c:v>
                </c:pt>
                <c:pt idx="37">
                  <c:v>6.5</c:v>
                </c:pt>
                <c:pt idx="38">
                  <c:v>7.0</c:v>
                </c:pt>
                <c:pt idx="39">
                  <c:v>7.5</c:v>
                </c:pt>
                <c:pt idx="40">
                  <c:v>8.0</c:v>
                </c:pt>
                <c:pt idx="41">
                  <c:v>8.5</c:v>
                </c:pt>
              </c:numCache>
            </c:numRef>
          </c:xVal>
          <c:yVal>
            <c:numRef>
              <c:f>'experiment 1'!$E$11:$E$52</c:f>
              <c:numCache>
                <c:formatCode>0.00</c:formatCode>
                <c:ptCount val="42"/>
                <c:pt idx="0">
                  <c:v>-52.15999999999997</c:v>
                </c:pt>
                <c:pt idx="1">
                  <c:v>-34.13333333333338</c:v>
                </c:pt>
                <c:pt idx="2">
                  <c:v>-18.97142857142859</c:v>
                </c:pt>
                <c:pt idx="3">
                  <c:v>-9.350000000000022</c:v>
                </c:pt>
                <c:pt idx="4">
                  <c:v>-4.75555555555556</c:v>
                </c:pt>
                <c:pt idx="5">
                  <c:v>-2.079999999999984</c:v>
                </c:pt>
                <c:pt idx="6">
                  <c:v>0.0181818181818301</c:v>
                </c:pt>
                <c:pt idx="7">
                  <c:v>-0.566666666666691</c:v>
                </c:pt>
                <c:pt idx="8">
                  <c:v>-0.215384615384636</c:v>
                </c:pt>
                <c:pt idx="9">
                  <c:v>-0.485714285714295</c:v>
                </c:pt>
                <c:pt idx="10">
                  <c:v>-0.0533333333333417</c:v>
                </c:pt>
                <c:pt idx="11">
                  <c:v>1.324999999999989</c:v>
                </c:pt>
                <c:pt idx="12">
                  <c:v>2.235294117647058</c:v>
                </c:pt>
                <c:pt idx="13">
                  <c:v>3.222222222222214</c:v>
                </c:pt>
                <c:pt idx="14">
                  <c:v>3.799999999999983</c:v>
                </c:pt>
                <c:pt idx="15">
                  <c:v>4.160000000000011</c:v>
                </c:pt>
                <c:pt idx="16">
                  <c:v>4.009090909090915</c:v>
                </c:pt>
                <c:pt idx="17">
                  <c:v>3.716666666666654</c:v>
                </c:pt>
                <c:pt idx="18">
                  <c:v>4.092307692307684</c:v>
                </c:pt>
                <c:pt idx="19">
                  <c:v>4.657142857142858</c:v>
                </c:pt>
                <c:pt idx="20">
                  <c:v>4.97333333333333</c:v>
                </c:pt>
                <c:pt idx="21">
                  <c:v>4.962499999999991</c:v>
                </c:pt>
                <c:pt idx="22">
                  <c:v>4.717647058823523</c:v>
                </c:pt>
                <c:pt idx="23">
                  <c:v>4.911111111111111</c:v>
                </c:pt>
                <c:pt idx="24">
                  <c:v>5.199999999999989</c:v>
                </c:pt>
                <c:pt idx="25">
                  <c:v>5.330000000000005</c:v>
                </c:pt>
                <c:pt idx="26">
                  <c:v>5.154545454545456</c:v>
                </c:pt>
                <c:pt idx="27">
                  <c:v>5.30833333333333</c:v>
                </c:pt>
                <c:pt idx="28">
                  <c:v>5.34615384615384</c:v>
                </c:pt>
                <c:pt idx="29">
                  <c:v>5.278571428571424</c:v>
                </c:pt>
                <c:pt idx="30">
                  <c:v>5.386666666666663</c:v>
                </c:pt>
                <c:pt idx="31">
                  <c:v>5.302857142857142</c:v>
                </c:pt>
                <c:pt idx="32">
                  <c:v>5.265000000000001</c:v>
                </c:pt>
                <c:pt idx="33">
                  <c:v>5.124444444444439</c:v>
                </c:pt>
                <c:pt idx="34">
                  <c:v>5.091999999999999</c:v>
                </c:pt>
                <c:pt idx="35">
                  <c:v>5.001818181818183</c:v>
                </c:pt>
                <c:pt idx="36">
                  <c:v>4.94333333333333</c:v>
                </c:pt>
                <c:pt idx="37">
                  <c:v>4.878461538461536</c:v>
                </c:pt>
                <c:pt idx="38">
                  <c:v>4.75142857142857</c:v>
                </c:pt>
                <c:pt idx="39">
                  <c:v>4.694666666666665</c:v>
                </c:pt>
                <c:pt idx="40">
                  <c:v>4.6325</c:v>
                </c:pt>
                <c:pt idx="41">
                  <c:v>4.583529411764706</c:v>
                </c:pt>
              </c:numCache>
            </c:numRef>
          </c:yVal>
          <c:smooth val="1"/>
        </c:ser>
        <c:ser>
          <c:idx val="0"/>
          <c:order val="1"/>
          <c:tx>
            <c:v>C.修正－C.计算</c:v>
          </c:tx>
          <c:xVal>
            <c:numRef>
              <c:f>'experiment 1'!$A$11:$A$52</c:f>
              <c:numCache>
                <c:formatCode>0.00</c:formatCode>
                <c:ptCount val="42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  <c:pt idx="6">
                  <c:v>0.55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0.85</c:v>
                </c:pt>
                <c:pt idx="13">
                  <c:v>0.9</c:v>
                </c:pt>
                <c:pt idx="14">
                  <c:v>0.95</c:v>
                </c:pt>
                <c:pt idx="15">
                  <c:v>1.0</c:v>
                </c:pt>
                <c:pt idx="16">
                  <c:v>1.1</c:v>
                </c:pt>
                <c:pt idx="17">
                  <c:v>1.2</c:v>
                </c:pt>
                <c:pt idx="18">
                  <c:v>1.3</c:v>
                </c:pt>
                <c:pt idx="19">
                  <c:v>1.4</c:v>
                </c:pt>
                <c:pt idx="20">
                  <c:v>1.5</c:v>
                </c:pt>
                <c:pt idx="21">
                  <c:v>1.6</c:v>
                </c:pt>
                <c:pt idx="22">
                  <c:v>1.7</c:v>
                </c:pt>
                <c:pt idx="23">
                  <c:v>1.8</c:v>
                </c:pt>
                <c:pt idx="24">
                  <c:v>1.9</c:v>
                </c:pt>
                <c:pt idx="25">
                  <c:v>2.0</c:v>
                </c:pt>
                <c:pt idx="26">
                  <c:v>2.2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3.0</c:v>
                </c:pt>
                <c:pt idx="31">
                  <c:v>3.5</c:v>
                </c:pt>
                <c:pt idx="32">
                  <c:v>4.0</c:v>
                </c:pt>
                <c:pt idx="33">
                  <c:v>4.5</c:v>
                </c:pt>
                <c:pt idx="34">
                  <c:v>5.0</c:v>
                </c:pt>
                <c:pt idx="35">
                  <c:v>5.5</c:v>
                </c:pt>
                <c:pt idx="36">
                  <c:v>6.0</c:v>
                </c:pt>
                <c:pt idx="37">
                  <c:v>6.5</c:v>
                </c:pt>
                <c:pt idx="38">
                  <c:v>7.0</c:v>
                </c:pt>
                <c:pt idx="39">
                  <c:v>7.5</c:v>
                </c:pt>
                <c:pt idx="40">
                  <c:v>8.0</c:v>
                </c:pt>
                <c:pt idx="41">
                  <c:v>8.5</c:v>
                </c:pt>
              </c:numCache>
            </c:numRef>
          </c:xVal>
          <c:yVal>
            <c:numRef>
              <c:f>'experiment 1'!$I$11:$I$52</c:f>
              <c:numCache>
                <c:formatCode>0.00</c:formatCode>
                <c:ptCount val="42"/>
                <c:pt idx="0">
                  <c:v>-96.56791999999995</c:v>
                </c:pt>
                <c:pt idx="1">
                  <c:v>-66.42111111111117</c:v>
                </c:pt>
                <c:pt idx="2">
                  <c:v>-43.95114285714286</c:v>
                </c:pt>
                <c:pt idx="3">
                  <c:v>-29.58650000000003</c:v>
                </c:pt>
                <c:pt idx="4">
                  <c:v>-21.74012345679012</c:v>
                </c:pt>
                <c:pt idx="5">
                  <c:v>-16.73847999999998</c:v>
                </c:pt>
                <c:pt idx="6">
                  <c:v>-12.91925619834709</c:v>
                </c:pt>
                <c:pt idx="7">
                  <c:v>-12.19511111111112</c:v>
                </c:pt>
                <c:pt idx="8">
                  <c:v>-10.82512426035504</c:v>
                </c:pt>
                <c:pt idx="9">
                  <c:v>-10.28714285714287</c:v>
                </c:pt>
                <c:pt idx="10">
                  <c:v>-9.202657777777787</c:v>
                </c:pt>
                <c:pt idx="11">
                  <c:v>-7.29062500000002</c:v>
                </c:pt>
                <c:pt idx="12">
                  <c:v>-5.93801384083045</c:v>
                </c:pt>
                <c:pt idx="13">
                  <c:v>-4.580419753086431</c:v>
                </c:pt>
                <c:pt idx="14">
                  <c:v>-3.688947368421068</c:v>
                </c:pt>
                <c:pt idx="15">
                  <c:v>-3.061119999999988</c:v>
                </c:pt>
                <c:pt idx="16">
                  <c:v>-2.781768595041328</c:v>
                </c:pt>
                <c:pt idx="17">
                  <c:v>-2.746944444444466</c:v>
                </c:pt>
                <c:pt idx="18">
                  <c:v>-2.116627218934923</c:v>
                </c:pt>
                <c:pt idx="19">
                  <c:v>-1.349714285714285</c:v>
                </c:pt>
                <c:pt idx="20">
                  <c:v>-0.870497777777778</c:v>
                </c:pt>
                <c:pt idx="21">
                  <c:v>-0.747906250000007</c:v>
                </c:pt>
                <c:pt idx="22">
                  <c:v>-0.88217993079585</c:v>
                </c:pt>
                <c:pt idx="23">
                  <c:v>-0.596049382716046</c:v>
                </c:pt>
                <c:pt idx="24">
                  <c:v>-0.22873684210527</c:v>
                </c:pt>
                <c:pt idx="25">
                  <c:v>-0.0317799999999906</c:v>
                </c:pt>
                <c:pt idx="26">
                  <c:v>-0.0996694214875972</c:v>
                </c:pt>
                <c:pt idx="27">
                  <c:v>0.135930555555554</c:v>
                </c:pt>
                <c:pt idx="28">
                  <c:v>0.237420118343188</c:v>
                </c:pt>
                <c:pt idx="29">
                  <c:v>0.220357142857143</c:v>
                </c:pt>
                <c:pt idx="30">
                  <c:v>0.369208888888885</c:v>
                </c:pt>
                <c:pt idx="31">
                  <c:v>0.35848</c:v>
                </c:pt>
                <c:pt idx="32">
                  <c:v>0.368054999999998</c:v>
                </c:pt>
                <c:pt idx="33">
                  <c:v>0.260018765432093</c:v>
                </c:pt>
                <c:pt idx="34">
                  <c:v>0.250835199999997</c:v>
                </c:pt>
                <c:pt idx="35">
                  <c:v>0.177863801652894</c:v>
                </c:pt>
                <c:pt idx="36">
                  <c:v>0.132468888888885</c:v>
                </c:pt>
                <c:pt idx="37">
                  <c:v>0.077784142011831</c:v>
                </c:pt>
                <c:pt idx="38">
                  <c:v>-0.041165714285718</c:v>
                </c:pt>
                <c:pt idx="39">
                  <c:v>-0.0914065777777804</c:v>
                </c:pt>
                <c:pt idx="40">
                  <c:v>-0.14823625</c:v>
                </c:pt>
                <c:pt idx="41">
                  <c:v>-0.19278366782007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3797304"/>
        <c:axId val="-2144278408"/>
      </c:scatterChart>
      <c:valAx>
        <c:axId val="-214379730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44278408"/>
        <c:crossesAt val="-5.0"/>
        <c:crossBetween val="midCat"/>
      </c:valAx>
      <c:valAx>
        <c:axId val="-2144278408"/>
        <c:scaling>
          <c:orientation val="minMax"/>
          <c:min val="-5.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4379730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59254434906"/>
          <c:y val="0.0487231394708407"/>
          <c:w val="0.773299498955075"/>
          <c:h val="0.799100479716122"/>
        </c:manualLayout>
      </c:layout>
      <c:scatterChart>
        <c:scatterStyle val="smoothMarker"/>
        <c:varyColors val="0"/>
        <c:ser>
          <c:idx val="1"/>
          <c:order val="0"/>
          <c:tx>
            <c:v>(C.测量 -C.计算)/C.计算(%)</c:v>
          </c:tx>
          <c:xVal>
            <c:numRef>
              <c:f>'experiment 1'!$A$11:$A$52</c:f>
              <c:numCache>
                <c:formatCode>0.00</c:formatCode>
                <c:ptCount val="42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  <c:pt idx="6">
                  <c:v>0.55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0.85</c:v>
                </c:pt>
                <c:pt idx="13">
                  <c:v>0.9</c:v>
                </c:pt>
                <c:pt idx="14">
                  <c:v>0.95</c:v>
                </c:pt>
                <c:pt idx="15">
                  <c:v>1.0</c:v>
                </c:pt>
                <c:pt idx="16">
                  <c:v>1.1</c:v>
                </c:pt>
                <c:pt idx="17">
                  <c:v>1.2</c:v>
                </c:pt>
                <c:pt idx="18">
                  <c:v>1.3</c:v>
                </c:pt>
                <c:pt idx="19">
                  <c:v>1.4</c:v>
                </c:pt>
                <c:pt idx="20">
                  <c:v>1.5</c:v>
                </c:pt>
                <c:pt idx="21">
                  <c:v>1.6</c:v>
                </c:pt>
                <c:pt idx="22">
                  <c:v>1.7</c:v>
                </c:pt>
                <c:pt idx="23">
                  <c:v>1.8</c:v>
                </c:pt>
                <c:pt idx="24">
                  <c:v>1.9</c:v>
                </c:pt>
                <c:pt idx="25">
                  <c:v>2.0</c:v>
                </c:pt>
                <c:pt idx="26">
                  <c:v>2.2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3.0</c:v>
                </c:pt>
                <c:pt idx="31">
                  <c:v>3.5</c:v>
                </c:pt>
                <c:pt idx="32">
                  <c:v>4.0</c:v>
                </c:pt>
                <c:pt idx="33">
                  <c:v>4.5</c:v>
                </c:pt>
                <c:pt idx="34">
                  <c:v>5.0</c:v>
                </c:pt>
                <c:pt idx="35">
                  <c:v>5.5</c:v>
                </c:pt>
                <c:pt idx="36">
                  <c:v>6.0</c:v>
                </c:pt>
                <c:pt idx="37">
                  <c:v>6.5</c:v>
                </c:pt>
                <c:pt idx="38">
                  <c:v>7.0</c:v>
                </c:pt>
                <c:pt idx="39">
                  <c:v>7.5</c:v>
                </c:pt>
                <c:pt idx="40">
                  <c:v>8.0</c:v>
                </c:pt>
                <c:pt idx="41">
                  <c:v>8.5</c:v>
                </c:pt>
              </c:numCache>
            </c:numRef>
          </c:xVal>
          <c:yVal>
            <c:numRef>
              <c:f>'experiment 1'!$F$11:$F$52</c:f>
              <c:numCache>
                <c:formatCode>0.00%</c:formatCode>
                <c:ptCount val="42"/>
                <c:pt idx="0">
                  <c:v>-0.147278066410662</c:v>
                </c:pt>
                <c:pt idx="1">
                  <c:v>-0.115653941721256</c:v>
                </c:pt>
                <c:pt idx="2">
                  <c:v>-0.074994352834877</c:v>
                </c:pt>
                <c:pt idx="3">
                  <c:v>-0.0422407951208494</c:v>
                </c:pt>
                <c:pt idx="4">
                  <c:v>-0.0241698667269031</c:v>
                </c:pt>
                <c:pt idx="5">
                  <c:v>-0.011746103456065</c:v>
                </c:pt>
                <c:pt idx="6">
                  <c:v>0.000112943302462238</c:v>
                </c:pt>
                <c:pt idx="7">
                  <c:v>-0.00384007228371374</c:v>
                </c:pt>
                <c:pt idx="8">
                  <c:v>-0.00158120623447045</c:v>
                </c:pt>
                <c:pt idx="9">
                  <c:v>-0.00384007228371365</c:v>
                </c:pt>
                <c:pt idx="10">
                  <c:v>-0.000451773209848726</c:v>
                </c:pt>
                <c:pt idx="11">
                  <c:v>0.0119719900609893</c:v>
                </c:pt>
                <c:pt idx="12">
                  <c:v>0.0214592274678111</c:v>
                </c:pt>
                <c:pt idx="13">
                  <c:v>0.0327535577140275</c:v>
                </c:pt>
                <c:pt idx="14">
                  <c:v>0.040772532188841</c:v>
                </c:pt>
                <c:pt idx="15">
                  <c:v>0.0469844138242603</c:v>
                </c:pt>
                <c:pt idx="16">
                  <c:v>0.0498079963858144</c:v>
                </c:pt>
                <c:pt idx="17">
                  <c:v>0.050372712898125</c:v>
                </c:pt>
                <c:pt idx="18">
                  <c:v>0.0600858369098711</c:v>
                </c:pt>
                <c:pt idx="19">
                  <c:v>0.0736390332053309</c:v>
                </c:pt>
                <c:pt idx="20">
                  <c:v>0.0842557036367742</c:v>
                </c:pt>
                <c:pt idx="21">
                  <c:v>0.089676982154958</c:v>
                </c:pt>
                <c:pt idx="22">
                  <c:v>0.0905805285746554</c:v>
                </c:pt>
                <c:pt idx="23">
                  <c:v>0.099841879376553</c:v>
                </c:pt>
                <c:pt idx="24">
                  <c:v>0.111587982832618</c:v>
                </c:pt>
                <c:pt idx="25">
                  <c:v>0.120397560424667</c:v>
                </c:pt>
                <c:pt idx="26">
                  <c:v>0.128077704992094</c:v>
                </c:pt>
                <c:pt idx="27">
                  <c:v>0.143889767336797</c:v>
                </c:pt>
                <c:pt idx="28">
                  <c:v>0.156991190422408</c:v>
                </c:pt>
                <c:pt idx="29">
                  <c:v>0.166930201039078</c:v>
                </c:pt>
                <c:pt idx="30">
                  <c:v>0.182516376778857</c:v>
                </c:pt>
                <c:pt idx="31">
                  <c:v>0.209622769369776</c:v>
                </c:pt>
                <c:pt idx="32">
                  <c:v>0.237858594985317</c:v>
                </c:pt>
                <c:pt idx="33">
                  <c:v>0.26044725547775</c:v>
                </c:pt>
                <c:pt idx="34">
                  <c:v>0.287553648068669</c:v>
                </c:pt>
                <c:pt idx="35">
                  <c:v>0.310707025073413</c:v>
                </c:pt>
                <c:pt idx="36">
                  <c:v>0.334989835102778</c:v>
                </c:pt>
                <c:pt idx="37">
                  <c:v>0.358143212107522</c:v>
                </c:pt>
                <c:pt idx="38">
                  <c:v>0.375649423989157</c:v>
                </c:pt>
                <c:pt idx="39">
                  <c:v>0.397673367969279</c:v>
                </c:pt>
                <c:pt idx="40">
                  <c:v>0.41856787892478</c:v>
                </c:pt>
                <c:pt idx="41">
                  <c:v>0.440027106392591</c:v>
                </c:pt>
              </c:numCache>
            </c:numRef>
          </c:yVal>
          <c:smooth val="1"/>
        </c:ser>
        <c:ser>
          <c:idx val="0"/>
          <c:order val="1"/>
          <c:tx>
            <c:v>(C.修正测量 -C.计算)/C.计算(%)</c:v>
          </c:tx>
          <c:xVal>
            <c:numRef>
              <c:f>'experiment 1'!$A$11:$A$52</c:f>
              <c:numCache>
                <c:formatCode>0.00</c:formatCode>
                <c:ptCount val="42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  <c:pt idx="6">
                  <c:v>0.55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0.85</c:v>
                </c:pt>
                <c:pt idx="13">
                  <c:v>0.9</c:v>
                </c:pt>
                <c:pt idx="14">
                  <c:v>0.95</c:v>
                </c:pt>
                <c:pt idx="15">
                  <c:v>1.0</c:v>
                </c:pt>
                <c:pt idx="16">
                  <c:v>1.1</c:v>
                </c:pt>
                <c:pt idx="17">
                  <c:v>1.2</c:v>
                </c:pt>
                <c:pt idx="18">
                  <c:v>1.3</c:v>
                </c:pt>
                <c:pt idx="19">
                  <c:v>1.4</c:v>
                </c:pt>
                <c:pt idx="20">
                  <c:v>1.5</c:v>
                </c:pt>
                <c:pt idx="21">
                  <c:v>1.6</c:v>
                </c:pt>
                <c:pt idx="22">
                  <c:v>1.7</c:v>
                </c:pt>
                <c:pt idx="23">
                  <c:v>1.8</c:v>
                </c:pt>
                <c:pt idx="24">
                  <c:v>1.9</c:v>
                </c:pt>
                <c:pt idx="25">
                  <c:v>2.0</c:v>
                </c:pt>
                <c:pt idx="26">
                  <c:v>2.2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  <c:pt idx="30">
                  <c:v>3.0</c:v>
                </c:pt>
                <c:pt idx="31">
                  <c:v>3.5</c:v>
                </c:pt>
                <c:pt idx="32">
                  <c:v>4.0</c:v>
                </c:pt>
                <c:pt idx="33">
                  <c:v>4.5</c:v>
                </c:pt>
                <c:pt idx="34">
                  <c:v>5.0</c:v>
                </c:pt>
                <c:pt idx="35">
                  <c:v>5.5</c:v>
                </c:pt>
                <c:pt idx="36">
                  <c:v>6.0</c:v>
                </c:pt>
                <c:pt idx="37">
                  <c:v>6.5</c:v>
                </c:pt>
                <c:pt idx="38">
                  <c:v>7.0</c:v>
                </c:pt>
                <c:pt idx="39">
                  <c:v>7.5</c:v>
                </c:pt>
                <c:pt idx="40">
                  <c:v>8.0</c:v>
                </c:pt>
                <c:pt idx="41">
                  <c:v>8.5</c:v>
                </c:pt>
              </c:numCache>
            </c:numRef>
          </c:xVal>
          <c:yVal>
            <c:numRef>
              <c:f>'experiment 1'!$J$11:$J$52</c:f>
              <c:numCache>
                <c:formatCode>0.00%</c:formatCode>
                <c:ptCount val="42"/>
                <c:pt idx="0">
                  <c:v>-0.272667494917551</c:v>
                </c:pt>
                <c:pt idx="1">
                  <c:v>-0.225054589262857</c:v>
                </c:pt>
                <c:pt idx="2">
                  <c:v>-0.173739552744522</c:v>
                </c:pt>
                <c:pt idx="3">
                  <c:v>-0.133663880731873</c:v>
                </c:pt>
                <c:pt idx="4">
                  <c:v>-0.110493060261526</c:v>
                </c:pt>
                <c:pt idx="5">
                  <c:v>-0.094524960469844</c:v>
                </c:pt>
                <c:pt idx="6">
                  <c:v>-0.0802528903217856</c:v>
                </c:pt>
                <c:pt idx="7">
                  <c:v>-0.0826413673669152</c:v>
                </c:pt>
                <c:pt idx="8">
                  <c:v>-0.0794706434293062</c:v>
                </c:pt>
                <c:pt idx="9">
                  <c:v>-0.0813304721030044</c:v>
                </c:pt>
                <c:pt idx="10">
                  <c:v>-0.0779533920638507</c:v>
                </c:pt>
                <c:pt idx="11">
                  <c:v>-0.0658741811610573</c:v>
                </c:pt>
                <c:pt idx="12">
                  <c:v>-0.0570060059262015</c:v>
                </c:pt>
                <c:pt idx="13">
                  <c:v>-0.046559496021886</c:v>
                </c:pt>
                <c:pt idx="14">
                  <c:v>-0.0395809803478655</c:v>
                </c:pt>
                <c:pt idx="15">
                  <c:v>-0.0345733002032978</c:v>
                </c:pt>
                <c:pt idx="16">
                  <c:v>-0.0345600344990452</c:v>
                </c:pt>
                <c:pt idx="17">
                  <c:v>-0.0372298772682783</c:v>
                </c:pt>
                <c:pt idx="18">
                  <c:v>-0.0310776528644161</c:v>
                </c:pt>
                <c:pt idx="19">
                  <c:v>-0.0213417664332505</c:v>
                </c:pt>
                <c:pt idx="20">
                  <c:v>-0.0147475340712296</c:v>
                </c:pt>
                <c:pt idx="21">
                  <c:v>-0.013515360289135</c:v>
                </c:pt>
                <c:pt idx="22">
                  <c:v>-0.0169381735074875</c:v>
                </c:pt>
                <c:pt idx="23">
                  <c:v>-0.0121175614286072</c:v>
                </c:pt>
                <c:pt idx="24">
                  <c:v>-0.0049085159250058</c:v>
                </c:pt>
                <c:pt idx="25">
                  <c:v>-0.000717867630449302</c:v>
                </c:pt>
                <c:pt idx="26">
                  <c:v>-0.00247653859580657</c:v>
                </c:pt>
                <c:pt idx="27">
                  <c:v>0.00368458700399061</c:v>
                </c:pt>
                <c:pt idx="28">
                  <c:v>0.00697190318152573</c:v>
                </c:pt>
                <c:pt idx="29">
                  <c:v>0.00696860176191552</c:v>
                </c:pt>
                <c:pt idx="30">
                  <c:v>0.012509901362849</c:v>
                </c:pt>
                <c:pt idx="31">
                  <c:v>0.0141707702733228</c:v>
                </c:pt>
                <c:pt idx="32">
                  <c:v>0.0166277388750846</c:v>
                </c:pt>
                <c:pt idx="33">
                  <c:v>0.0132153201315159</c:v>
                </c:pt>
                <c:pt idx="34">
                  <c:v>0.0141650779308785</c:v>
                </c:pt>
                <c:pt idx="35">
                  <c:v>0.0110486888309342</c:v>
                </c:pt>
                <c:pt idx="36">
                  <c:v>0.0089768842707625</c:v>
                </c:pt>
                <c:pt idx="37">
                  <c:v>0.0057103786207014</c:v>
                </c:pt>
                <c:pt idx="38">
                  <c:v>-0.00325457420375001</c:v>
                </c:pt>
                <c:pt idx="39">
                  <c:v>-0.00774282057074037</c:v>
                </c:pt>
                <c:pt idx="40">
                  <c:v>-0.0133938332956856</c:v>
                </c:pt>
                <c:pt idx="41">
                  <c:v>-0.0185075804887124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1132840"/>
        <c:axId val="-2144001080"/>
      </c:scatterChart>
      <c:valAx>
        <c:axId val="-212113284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44001080"/>
        <c:crossesAt val="-0.1"/>
        <c:crossBetween val="midCat"/>
      </c:valAx>
      <c:valAx>
        <c:axId val="-2144001080"/>
        <c:scaling>
          <c:orientation val="minMax"/>
          <c:min val="-0.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2113284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394346860489"/>
          <c:y val="0.0395238095238095"/>
          <c:w val="0.774174843529174"/>
          <c:h val="0.792968503937008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'experiment 3'!$A$2:$A$12</c:f>
              <c:numCache>
                <c:formatCode>0%</c:formatCode>
                <c:ptCount val="11"/>
                <c:pt idx="0">
                  <c:v>1.0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0.0</c:v>
                </c:pt>
              </c:numCache>
            </c:numRef>
          </c:xVal>
          <c:yVal>
            <c:numRef>
              <c:f>'experiment 3'!$B$2:$B$12</c:f>
              <c:numCache>
                <c:formatCode>General</c:formatCode>
                <c:ptCount val="11"/>
                <c:pt idx="0">
                  <c:v>91.6</c:v>
                </c:pt>
                <c:pt idx="1">
                  <c:v>85.1</c:v>
                </c:pt>
                <c:pt idx="2">
                  <c:v>77.1</c:v>
                </c:pt>
                <c:pt idx="3">
                  <c:v>68.8</c:v>
                </c:pt>
                <c:pt idx="4">
                  <c:v>60.2</c:v>
                </c:pt>
                <c:pt idx="5">
                  <c:v>51.4</c:v>
                </c:pt>
                <c:pt idx="6">
                  <c:v>42.8</c:v>
                </c:pt>
                <c:pt idx="7">
                  <c:v>33.9</c:v>
                </c:pt>
                <c:pt idx="8">
                  <c:v>25.3</c:v>
                </c:pt>
                <c:pt idx="9">
                  <c:v>16.3</c:v>
                </c:pt>
                <c:pt idx="10">
                  <c:v>7.7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783960"/>
        <c:axId val="-2145782552"/>
      </c:scatterChart>
      <c:valAx>
        <c:axId val="-214578396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2145782552"/>
        <c:crosses val="autoZero"/>
        <c:crossBetween val="midCat"/>
      </c:valAx>
      <c:valAx>
        <c:axId val="-2145782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45783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757767</xdr:colOff>
      <xdr:row>4</xdr:row>
      <xdr:rowOff>184242</xdr:rowOff>
    </xdr:from>
    <xdr:to>
      <xdr:col>17</xdr:col>
      <xdr:colOff>765497</xdr:colOff>
      <xdr:row>25</xdr:row>
      <xdr:rowOff>82458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792187</xdr:colOff>
      <xdr:row>26</xdr:row>
      <xdr:rowOff>119454</xdr:rowOff>
    </xdr:from>
    <xdr:to>
      <xdr:col>17</xdr:col>
      <xdr:colOff>799917</xdr:colOff>
      <xdr:row>47</xdr:row>
      <xdr:rowOff>17670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82090</xdr:colOff>
      <xdr:row>4</xdr:row>
      <xdr:rowOff>237066</xdr:rowOff>
    </xdr:from>
    <xdr:to>
      <xdr:col>25</xdr:col>
      <xdr:colOff>16933</xdr:colOff>
      <xdr:row>25</xdr:row>
      <xdr:rowOff>101600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33131</xdr:colOff>
      <xdr:row>26</xdr:row>
      <xdr:rowOff>93502</xdr:rowOff>
    </xdr:from>
    <xdr:to>
      <xdr:col>25</xdr:col>
      <xdr:colOff>40862</xdr:colOff>
      <xdr:row>46</xdr:row>
      <xdr:rowOff>173752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</xdr:row>
      <xdr:rowOff>165100</xdr:rowOff>
    </xdr:from>
    <xdr:to>
      <xdr:col>13</xdr:col>
      <xdr:colOff>25400</xdr:colOff>
      <xdr:row>31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ngboye/My_Work/eCube/&#24179;&#34892;&#26495;&#30005;&#23481;&#23454;&#39564;/&#24179;&#34892;&#26495;&#30005;&#23481;&#22120;&#27700;&#24179;&#27979;&#37327;2_4_11_I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>
            <v>1</v>
          </cell>
          <cell r="B2">
            <v>91.6</v>
          </cell>
        </row>
        <row r="3">
          <cell r="A3">
            <v>0.9</v>
          </cell>
          <cell r="B3">
            <v>85.1</v>
          </cell>
        </row>
        <row r="4">
          <cell r="A4">
            <v>0.8</v>
          </cell>
          <cell r="B4">
            <v>77.099999999999994</v>
          </cell>
        </row>
        <row r="5">
          <cell r="A5">
            <v>0.7</v>
          </cell>
          <cell r="B5">
            <v>68.8</v>
          </cell>
        </row>
        <row r="6">
          <cell r="A6">
            <v>0.6</v>
          </cell>
          <cell r="B6">
            <v>60.2</v>
          </cell>
        </row>
        <row r="7">
          <cell r="A7">
            <v>0.5</v>
          </cell>
          <cell r="B7">
            <v>51.4</v>
          </cell>
        </row>
        <row r="8">
          <cell r="A8">
            <v>0.4</v>
          </cell>
          <cell r="B8">
            <v>42.8</v>
          </cell>
        </row>
        <row r="9">
          <cell r="A9">
            <v>0.3</v>
          </cell>
          <cell r="B9">
            <v>33.9</v>
          </cell>
        </row>
        <row r="10">
          <cell r="A10">
            <v>0.2</v>
          </cell>
          <cell r="B10">
            <v>25.3</v>
          </cell>
        </row>
        <row r="11">
          <cell r="A11">
            <v>0.1</v>
          </cell>
          <cell r="B11">
            <v>16.3</v>
          </cell>
        </row>
        <row r="12">
          <cell r="A12">
            <v>0</v>
          </cell>
          <cell r="B12">
            <v>7.7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F18" workbookViewId="0">
      <selection activeCell="J63" sqref="J63"/>
    </sheetView>
  </sheetViews>
  <sheetFormatPr baseColWidth="10" defaultColWidth="11" defaultRowHeight="15" x14ac:dyDescent="0"/>
  <cols>
    <col min="1" max="1" width="7.5" customWidth="1"/>
    <col min="2" max="2" width="10.5" customWidth="1"/>
    <col min="3" max="3" width="9" customWidth="1"/>
    <col min="5" max="5" width="11.5" customWidth="1"/>
    <col min="6" max="6" width="10.5" customWidth="1"/>
    <col min="7" max="7" width="9" customWidth="1"/>
  </cols>
  <sheetData>
    <row r="1" spans="1:10">
      <c r="A1" s="1" t="s">
        <v>5</v>
      </c>
      <c r="B1" s="1" t="s">
        <v>6</v>
      </c>
      <c r="C1" s="1" t="s">
        <v>7</v>
      </c>
    </row>
    <row r="2" spans="1:10" ht="17">
      <c r="A2" t="s">
        <v>0</v>
      </c>
      <c r="B2" s="2">
        <v>8.8539999999999992E-12</v>
      </c>
      <c r="C2" s="3"/>
      <c r="F2" s="1" t="s">
        <v>9</v>
      </c>
      <c r="G2">
        <v>2.8000000000000001E-2</v>
      </c>
    </row>
    <row r="3" spans="1:10">
      <c r="A3" t="s">
        <v>1</v>
      </c>
      <c r="B3" s="4">
        <v>1</v>
      </c>
      <c r="F3" s="1" t="s">
        <v>10</v>
      </c>
      <c r="G3" s="4">
        <v>4.742</v>
      </c>
    </row>
    <row r="4" spans="1:10">
      <c r="A4" t="s">
        <v>2</v>
      </c>
      <c r="B4" s="2">
        <f>0.1*0.1</f>
        <v>1.0000000000000002E-2</v>
      </c>
      <c r="C4" s="1" t="s">
        <v>8</v>
      </c>
    </row>
    <row r="5" spans="1:10" s="7" customFormat="1" ht="60">
      <c r="A5" s="5" t="s">
        <v>3</v>
      </c>
      <c r="B5" s="5" t="s">
        <v>4</v>
      </c>
      <c r="C5" s="5" t="s">
        <v>12</v>
      </c>
      <c r="D5" s="5" t="s">
        <v>11</v>
      </c>
      <c r="E5" s="5" t="s">
        <v>14</v>
      </c>
      <c r="F5" s="5" t="s">
        <v>13</v>
      </c>
      <c r="G5" s="6" t="s">
        <v>15</v>
      </c>
      <c r="H5" s="5" t="s">
        <v>16</v>
      </c>
      <c r="I5" s="5" t="s">
        <v>17</v>
      </c>
      <c r="J5" s="5" t="s">
        <v>18</v>
      </c>
    </row>
    <row r="6" spans="1:10">
      <c r="A6" s="4">
        <v>0.01</v>
      </c>
      <c r="B6" s="4">
        <f t="shared" ref="B6:B55" si="0">1/A6</f>
        <v>100</v>
      </c>
      <c r="C6" s="4">
        <f t="shared" ref="C6:C55" si="1">$B$2*$B$3*$B$4/(A6/1000)*1000000000000</f>
        <v>8854</v>
      </c>
      <c r="D6" s="4">
        <v>2430</v>
      </c>
      <c r="E6" s="4">
        <f>D6-C6</f>
        <v>-6424</v>
      </c>
      <c r="F6" s="8">
        <f>E6/C6</f>
        <v>-0.72554777501694145</v>
      </c>
      <c r="G6" s="4">
        <f>B6*$G$2*C6</f>
        <v>24791.200000000001</v>
      </c>
      <c r="H6" s="4">
        <f>D6-$G$3-G6</f>
        <v>-22365.942000000003</v>
      </c>
      <c r="I6" s="4">
        <f>H6-C6</f>
        <v>-31219.942000000003</v>
      </c>
      <c r="J6" s="8">
        <f>I6/C6</f>
        <v>-3.5260833521572175</v>
      </c>
    </row>
    <row r="7" spans="1:10">
      <c r="A7" s="4">
        <v>0.05</v>
      </c>
      <c r="B7" s="4">
        <f t="shared" si="0"/>
        <v>20</v>
      </c>
      <c r="C7" s="4">
        <f t="shared" si="1"/>
        <v>1770.8000000000002</v>
      </c>
      <c r="D7" s="4">
        <v>1080</v>
      </c>
      <c r="E7" s="4">
        <f t="shared" ref="E7:E55" si="2">D7-C7</f>
        <v>-690.80000000000018</v>
      </c>
      <c r="F7" s="8">
        <f t="shared" ref="F7:F55" si="3">E7/C7</f>
        <v>-0.39010616670431447</v>
      </c>
      <c r="G7" s="4">
        <f t="shared" ref="G7:G55" si="4">B7*$G$2*C7</f>
        <v>991.64800000000025</v>
      </c>
      <c r="H7" s="4">
        <f t="shared" ref="H7:H55" si="5">D7-$G$3-G7</f>
        <v>83.609999999999786</v>
      </c>
      <c r="I7" s="4">
        <f t="shared" ref="I7:I55" si="6">H7-C7</f>
        <v>-1687.1900000000005</v>
      </c>
      <c r="J7" s="8">
        <f t="shared" ref="J7:J55" si="7">I7/C7</f>
        <v>-0.95278405240569253</v>
      </c>
    </row>
    <row r="8" spans="1:10">
      <c r="A8" s="4">
        <v>0.1</v>
      </c>
      <c r="B8" s="4">
        <f t="shared" si="0"/>
        <v>10</v>
      </c>
      <c r="C8" s="4">
        <f t="shared" si="1"/>
        <v>885.40000000000009</v>
      </c>
      <c r="D8" s="4">
        <v>641</v>
      </c>
      <c r="E8" s="4">
        <f t="shared" si="2"/>
        <v>-244.40000000000009</v>
      </c>
      <c r="F8" s="8">
        <f t="shared" si="3"/>
        <v>-0.27603343121752888</v>
      </c>
      <c r="G8" s="4">
        <f t="shared" si="4"/>
        <v>247.91200000000006</v>
      </c>
      <c r="H8" s="4">
        <f t="shared" si="5"/>
        <v>388.346</v>
      </c>
      <c r="I8" s="4">
        <f t="shared" si="6"/>
        <v>-497.05400000000009</v>
      </c>
      <c r="J8" s="8">
        <f t="shared" si="7"/>
        <v>-0.56138920262028469</v>
      </c>
    </row>
    <row r="9" spans="1:10">
      <c r="A9" s="4">
        <v>0.15</v>
      </c>
      <c r="B9" s="4">
        <f t="shared" si="0"/>
        <v>6.666666666666667</v>
      </c>
      <c r="C9" s="4">
        <f t="shared" si="1"/>
        <v>590.26666666666677</v>
      </c>
      <c r="D9" s="4">
        <v>462</v>
      </c>
      <c r="E9" s="4">
        <f t="shared" si="2"/>
        <v>-128.26666666666677</v>
      </c>
      <c r="F9" s="8">
        <f t="shared" si="3"/>
        <v>-0.21730291393720366</v>
      </c>
      <c r="G9" s="4">
        <f t="shared" si="4"/>
        <v>110.18311111111113</v>
      </c>
      <c r="H9" s="4">
        <f t="shared" si="5"/>
        <v>347.07488888888884</v>
      </c>
      <c r="I9" s="4">
        <f t="shared" si="6"/>
        <v>-243.19177777777793</v>
      </c>
      <c r="J9" s="8">
        <f t="shared" si="7"/>
        <v>-0.41200323770800412</v>
      </c>
    </row>
    <row r="10" spans="1:10">
      <c r="A10" s="4">
        <v>0.2</v>
      </c>
      <c r="B10" s="4">
        <f t="shared" si="0"/>
        <v>5</v>
      </c>
      <c r="C10" s="4">
        <f t="shared" si="1"/>
        <v>442.70000000000005</v>
      </c>
      <c r="D10" s="4">
        <v>359</v>
      </c>
      <c r="E10" s="4">
        <f t="shared" si="2"/>
        <v>-83.700000000000045</v>
      </c>
      <c r="F10" s="8">
        <f t="shared" si="3"/>
        <v>-0.18906708832166261</v>
      </c>
      <c r="G10" s="4">
        <f t="shared" si="4"/>
        <v>61.978000000000016</v>
      </c>
      <c r="H10" s="4">
        <f t="shared" si="5"/>
        <v>292.27999999999997</v>
      </c>
      <c r="I10" s="4">
        <f t="shared" si="6"/>
        <v>-150.42000000000007</v>
      </c>
      <c r="J10" s="8">
        <f t="shared" si="7"/>
        <v>-0.33977863112717427</v>
      </c>
    </row>
    <row r="11" spans="1:10">
      <c r="A11" s="4">
        <v>0.25</v>
      </c>
      <c r="B11" s="4">
        <f t="shared" si="0"/>
        <v>4</v>
      </c>
      <c r="C11" s="4">
        <f t="shared" si="1"/>
        <v>354.15999999999997</v>
      </c>
      <c r="D11" s="4">
        <v>302</v>
      </c>
      <c r="E11" s="4">
        <f t="shared" si="2"/>
        <v>-52.159999999999968</v>
      </c>
      <c r="F11" s="8">
        <f t="shared" si="3"/>
        <v>-0.14727806641066177</v>
      </c>
      <c r="G11" s="4">
        <f t="shared" si="4"/>
        <v>39.66592</v>
      </c>
      <c r="H11" s="4">
        <f t="shared" si="5"/>
        <v>257.59208000000001</v>
      </c>
      <c r="I11" s="4">
        <f t="shared" si="6"/>
        <v>-96.567919999999958</v>
      </c>
      <c r="J11" s="8">
        <f t="shared" si="7"/>
        <v>-0.27266749491755132</v>
      </c>
    </row>
    <row r="12" spans="1:10">
      <c r="A12" s="4">
        <v>0.3</v>
      </c>
      <c r="B12" s="4">
        <f t="shared" si="0"/>
        <v>3.3333333333333335</v>
      </c>
      <c r="C12" s="4">
        <f t="shared" si="1"/>
        <v>295.13333333333338</v>
      </c>
      <c r="D12" s="4">
        <v>261</v>
      </c>
      <c r="E12" s="4">
        <f t="shared" si="2"/>
        <v>-34.133333333333383</v>
      </c>
      <c r="F12" s="8">
        <f t="shared" si="3"/>
        <v>-0.11565394172125608</v>
      </c>
      <c r="G12" s="4">
        <f t="shared" si="4"/>
        <v>27.545777777777783</v>
      </c>
      <c r="H12" s="4">
        <f t="shared" si="5"/>
        <v>228.71222222222221</v>
      </c>
      <c r="I12" s="4">
        <f t="shared" si="6"/>
        <v>-66.421111111111173</v>
      </c>
      <c r="J12" s="8">
        <f t="shared" si="7"/>
        <v>-0.22505458926285687</v>
      </c>
    </row>
    <row r="13" spans="1:10">
      <c r="A13" s="4">
        <v>0.35</v>
      </c>
      <c r="B13" s="4">
        <f t="shared" si="0"/>
        <v>2.8571428571428572</v>
      </c>
      <c r="C13" s="4">
        <f t="shared" si="1"/>
        <v>252.97142857142859</v>
      </c>
      <c r="D13" s="4">
        <v>234</v>
      </c>
      <c r="E13" s="4">
        <f t="shared" si="2"/>
        <v>-18.971428571428589</v>
      </c>
      <c r="F13" s="8">
        <f t="shared" si="3"/>
        <v>-7.4994352834876959E-2</v>
      </c>
      <c r="G13" s="4">
        <f t="shared" si="4"/>
        <v>20.237714285714286</v>
      </c>
      <c r="H13" s="4">
        <f t="shared" si="5"/>
        <v>209.02028571428573</v>
      </c>
      <c r="I13" s="4">
        <f t="shared" si="6"/>
        <v>-43.951142857142855</v>
      </c>
      <c r="J13" s="8">
        <f t="shared" si="7"/>
        <v>-0.17373955274452224</v>
      </c>
    </row>
    <row r="14" spans="1:10">
      <c r="A14" s="4">
        <v>0.4</v>
      </c>
      <c r="B14" s="4">
        <f t="shared" si="0"/>
        <v>2.5</v>
      </c>
      <c r="C14" s="4">
        <f t="shared" si="1"/>
        <v>221.35000000000002</v>
      </c>
      <c r="D14" s="4">
        <v>212</v>
      </c>
      <c r="E14" s="4">
        <f t="shared" si="2"/>
        <v>-9.3500000000000227</v>
      </c>
      <c r="F14" s="8">
        <f t="shared" si="3"/>
        <v>-4.2240795120849432E-2</v>
      </c>
      <c r="G14" s="4">
        <f t="shared" si="4"/>
        <v>15.494500000000004</v>
      </c>
      <c r="H14" s="4">
        <f t="shared" si="5"/>
        <v>191.76349999999999</v>
      </c>
      <c r="I14" s="4">
        <f t="shared" si="6"/>
        <v>-29.586500000000029</v>
      </c>
      <c r="J14" s="8">
        <f t="shared" si="7"/>
        <v>-0.13366388073187271</v>
      </c>
    </row>
    <row r="15" spans="1:10">
      <c r="A15" s="4">
        <v>0.45</v>
      </c>
      <c r="B15" s="4">
        <f t="shared" si="0"/>
        <v>2.2222222222222223</v>
      </c>
      <c r="C15" s="4">
        <f t="shared" si="1"/>
        <v>196.75555555555556</v>
      </c>
      <c r="D15" s="4">
        <v>192</v>
      </c>
      <c r="E15" s="4">
        <f t="shared" si="2"/>
        <v>-4.75555555555556</v>
      </c>
      <c r="F15" s="8">
        <f t="shared" si="3"/>
        <v>-2.4169866726903116E-2</v>
      </c>
      <c r="G15" s="4">
        <f t="shared" si="4"/>
        <v>12.242567901234569</v>
      </c>
      <c r="H15" s="4">
        <f t="shared" si="5"/>
        <v>175.01543209876544</v>
      </c>
      <c r="I15" s="4">
        <f t="shared" si="6"/>
        <v>-21.740123456790116</v>
      </c>
      <c r="J15" s="8">
        <f t="shared" si="7"/>
        <v>-0.11049306026152644</v>
      </c>
    </row>
    <row r="16" spans="1:10">
      <c r="A16" s="4">
        <v>0.5</v>
      </c>
      <c r="B16" s="4">
        <f t="shared" si="0"/>
        <v>2</v>
      </c>
      <c r="C16" s="4">
        <f>$B$2*$B$3*$B$4/(A16/1000)*1000000000000</f>
        <v>177.07999999999998</v>
      </c>
      <c r="D16" s="4">
        <v>175</v>
      </c>
      <c r="E16" s="4">
        <f t="shared" si="2"/>
        <v>-2.0799999999999841</v>
      </c>
      <c r="F16" s="8">
        <f t="shared" si="3"/>
        <v>-1.1746103456064966E-2</v>
      </c>
      <c r="G16" s="4">
        <f t="shared" si="4"/>
        <v>9.91648</v>
      </c>
      <c r="H16" s="4">
        <f t="shared" si="5"/>
        <v>160.34152</v>
      </c>
      <c r="I16" s="4">
        <f t="shared" si="6"/>
        <v>-16.738479999999981</v>
      </c>
      <c r="J16" s="8">
        <f t="shared" si="7"/>
        <v>-9.4524960469844044E-2</v>
      </c>
    </row>
    <row r="17" spans="1:10">
      <c r="A17" s="4">
        <v>0.55000000000000004</v>
      </c>
      <c r="B17" s="4">
        <f t="shared" si="0"/>
        <v>1.8181818181818181</v>
      </c>
      <c r="C17" s="4">
        <f t="shared" si="1"/>
        <v>160.98181818181817</v>
      </c>
      <c r="D17" s="4">
        <v>161</v>
      </c>
      <c r="E17" s="4">
        <f t="shared" si="2"/>
        <v>1.8181818181830067E-2</v>
      </c>
      <c r="F17" s="8">
        <f t="shared" si="3"/>
        <v>1.1294330246223784E-4</v>
      </c>
      <c r="G17" s="4">
        <f t="shared" si="4"/>
        <v>8.1954380165289251</v>
      </c>
      <c r="H17" s="4">
        <f t="shared" si="5"/>
        <v>148.06256198347108</v>
      </c>
      <c r="I17" s="4">
        <f t="shared" si="6"/>
        <v>-12.919256198347085</v>
      </c>
      <c r="J17" s="8">
        <f t="shared" si="7"/>
        <v>-8.0252890321785605E-2</v>
      </c>
    </row>
    <row r="18" spans="1:10">
      <c r="A18" s="4">
        <v>0.6</v>
      </c>
      <c r="B18" s="4">
        <f t="shared" si="0"/>
        <v>1.6666666666666667</v>
      </c>
      <c r="C18" s="4">
        <f t="shared" si="1"/>
        <v>147.56666666666669</v>
      </c>
      <c r="D18" s="4">
        <v>147</v>
      </c>
      <c r="E18" s="4">
        <f t="shared" si="2"/>
        <v>-0.5666666666666913</v>
      </c>
      <c r="F18" s="8">
        <f t="shared" si="3"/>
        <v>-3.8400722837137421E-3</v>
      </c>
      <c r="G18" s="4">
        <f t="shared" si="4"/>
        <v>6.8864444444444457</v>
      </c>
      <c r="H18" s="4">
        <f t="shared" si="5"/>
        <v>135.37155555555557</v>
      </c>
      <c r="I18" s="4">
        <f t="shared" si="6"/>
        <v>-12.195111111111117</v>
      </c>
      <c r="J18" s="8">
        <f t="shared" si="7"/>
        <v>-8.2641367366915172E-2</v>
      </c>
    </row>
    <row r="19" spans="1:10">
      <c r="A19" s="4">
        <v>0.65</v>
      </c>
      <c r="B19" s="4">
        <f t="shared" si="0"/>
        <v>1.5384615384615383</v>
      </c>
      <c r="C19" s="4">
        <f t="shared" si="1"/>
        <v>136.21538461538464</v>
      </c>
      <c r="D19" s="4">
        <v>136</v>
      </c>
      <c r="E19" s="4">
        <f t="shared" si="2"/>
        <v>-0.21538461538463594</v>
      </c>
      <c r="F19" s="8">
        <f t="shared" si="3"/>
        <v>-1.5812062344704465E-3</v>
      </c>
      <c r="G19" s="4">
        <f t="shared" si="4"/>
        <v>5.8677396449704151</v>
      </c>
      <c r="H19" s="4">
        <f t="shared" si="5"/>
        <v>125.3902603550296</v>
      </c>
      <c r="I19" s="4">
        <f t="shared" si="6"/>
        <v>-10.825124260355039</v>
      </c>
      <c r="J19" s="8">
        <f t="shared" si="7"/>
        <v>-7.9470643429306237E-2</v>
      </c>
    </row>
    <row r="20" spans="1:10">
      <c r="A20" s="4">
        <v>0.7</v>
      </c>
      <c r="B20" s="4">
        <f t="shared" si="0"/>
        <v>1.4285714285714286</v>
      </c>
      <c r="C20" s="4">
        <f t="shared" si="1"/>
        <v>126.48571428571429</v>
      </c>
      <c r="D20" s="4">
        <v>126</v>
      </c>
      <c r="E20" s="4">
        <f t="shared" si="2"/>
        <v>-0.48571428571429465</v>
      </c>
      <c r="F20" s="8">
        <f t="shared" si="3"/>
        <v>-3.8400722837136463E-3</v>
      </c>
      <c r="G20" s="4">
        <f t="shared" si="4"/>
        <v>5.0594285714285716</v>
      </c>
      <c r="H20" s="4">
        <f t="shared" si="5"/>
        <v>116.19857142857143</v>
      </c>
      <c r="I20" s="4">
        <f t="shared" si="6"/>
        <v>-10.287142857142868</v>
      </c>
      <c r="J20" s="8">
        <f t="shared" si="7"/>
        <v>-8.133047210300437E-2</v>
      </c>
    </row>
    <row r="21" spans="1:10">
      <c r="A21" s="4">
        <v>0.75</v>
      </c>
      <c r="B21" s="4">
        <f t="shared" si="0"/>
        <v>1.3333333333333333</v>
      </c>
      <c r="C21" s="4">
        <f t="shared" si="1"/>
        <v>118.05333333333334</v>
      </c>
      <c r="D21" s="4">
        <v>118</v>
      </c>
      <c r="E21" s="4">
        <f t="shared" si="2"/>
        <v>-5.333333333334167E-2</v>
      </c>
      <c r="F21" s="8">
        <f t="shared" si="3"/>
        <v>-4.5177320984872654E-4</v>
      </c>
      <c r="G21" s="4">
        <f t="shared" si="4"/>
        <v>4.4073244444444439</v>
      </c>
      <c r="H21" s="4">
        <f t="shared" si="5"/>
        <v>108.85067555555555</v>
      </c>
      <c r="I21" s="4">
        <f t="shared" si="6"/>
        <v>-9.2026577777777874</v>
      </c>
      <c r="J21" s="8">
        <f t="shared" si="7"/>
        <v>-7.7953392063850685E-2</v>
      </c>
    </row>
    <row r="22" spans="1:10">
      <c r="A22" s="4">
        <v>0.8</v>
      </c>
      <c r="B22" s="4">
        <f t="shared" si="0"/>
        <v>1.25</v>
      </c>
      <c r="C22" s="4">
        <f t="shared" si="1"/>
        <v>110.67500000000001</v>
      </c>
      <c r="D22" s="4">
        <v>112</v>
      </c>
      <c r="E22" s="4">
        <f t="shared" si="2"/>
        <v>1.3249999999999886</v>
      </c>
      <c r="F22" s="8">
        <f t="shared" si="3"/>
        <v>1.197199006098928E-2</v>
      </c>
      <c r="G22" s="4">
        <f t="shared" si="4"/>
        <v>3.873625000000001</v>
      </c>
      <c r="H22" s="4">
        <f t="shared" si="5"/>
        <v>103.38437499999999</v>
      </c>
      <c r="I22" s="4">
        <f t="shared" si="6"/>
        <v>-7.2906250000000199</v>
      </c>
      <c r="J22" s="8">
        <f t="shared" si="7"/>
        <v>-6.5874181161057324E-2</v>
      </c>
    </row>
    <row r="23" spans="1:10">
      <c r="A23" s="4">
        <v>0.85</v>
      </c>
      <c r="B23" s="4">
        <f t="shared" si="0"/>
        <v>1.1764705882352942</v>
      </c>
      <c r="C23" s="4">
        <f t="shared" si="1"/>
        <v>104.16470588235295</v>
      </c>
      <c r="D23" s="4">
        <v>106.4</v>
      </c>
      <c r="E23" s="4">
        <f t="shared" si="2"/>
        <v>2.235294117647058</v>
      </c>
      <c r="F23" s="8">
        <f t="shared" si="3"/>
        <v>2.1459227467811148E-2</v>
      </c>
      <c r="G23" s="4">
        <f t="shared" si="4"/>
        <v>3.4313079584775092</v>
      </c>
      <c r="H23" s="4">
        <f t="shared" si="5"/>
        <v>98.226692041522497</v>
      </c>
      <c r="I23" s="4">
        <f t="shared" si="6"/>
        <v>-5.9380138408304504</v>
      </c>
      <c r="J23" s="8">
        <f t="shared" si="7"/>
        <v>-5.7006005926201517E-2</v>
      </c>
    </row>
    <row r="24" spans="1:10">
      <c r="A24" s="4">
        <v>0.9</v>
      </c>
      <c r="B24" s="4">
        <f t="shared" si="0"/>
        <v>1.1111111111111112</v>
      </c>
      <c r="C24" s="4">
        <f t="shared" si="1"/>
        <v>98.37777777777778</v>
      </c>
      <c r="D24" s="4">
        <v>101.6</v>
      </c>
      <c r="E24" s="4">
        <f t="shared" si="2"/>
        <v>3.2222222222222143</v>
      </c>
      <c r="F24" s="8">
        <f t="shared" si="3"/>
        <v>3.2753557714027479E-2</v>
      </c>
      <c r="G24" s="4">
        <f t="shared" si="4"/>
        <v>3.0606419753086422</v>
      </c>
      <c r="H24" s="4">
        <f t="shared" si="5"/>
        <v>93.797358024691349</v>
      </c>
      <c r="I24" s="4">
        <f t="shared" si="6"/>
        <v>-4.5804197530864315</v>
      </c>
      <c r="J24" s="8">
        <f t="shared" si="7"/>
        <v>-4.655949602188602E-2</v>
      </c>
    </row>
    <row r="25" spans="1:10">
      <c r="A25" s="4">
        <v>0.95</v>
      </c>
      <c r="B25" s="4">
        <f t="shared" si="0"/>
        <v>1.0526315789473684</v>
      </c>
      <c r="C25" s="4">
        <f t="shared" si="1"/>
        <v>93.200000000000017</v>
      </c>
      <c r="D25" s="4">
        <v>97</v>
      </c>
      <c r="E25" s="4">
        <f t="shared" si="2"/>
        <v>3.7999999999999829</v>
      </c>
      <c r="F25" s="8">
        <f t="shared" si="3"/>
        <v>4.0772532188841012E-2</v>
      </c>
      <c r="G25" s="4">
        <f t="shared" si="4"/>
        <v>2.7469473684210532</v>
      </c>
      <c r="H25" s="4">
        <f t="shared" si="5"/>
        <v>89.511052631578949</v>
      </c>
      <c r="I25" s="4">
        <f t="shared" si="6"/>
        <v>-3.6889473684210685</v>
      </c>
      <c r="J25" s="8">
        <f t="shared" si="7"/>
        <v>-3.9580980347865537E-2</v>
      </c>
    </row>
    <row r="26" spans="1:10">
      <c r="A26" s="4">
        <v>1</v>
      </c>
      <c r="B26" s="4">
        <f t="shared" si="0"/>
        <v>1</v>
      </c>
      <c r="C26" s="4">
        <f t="shared" si="1"/>
        <v>88.539999999999992</v>
      </c>
      <c r="D26" s="4">
        <v>92.7</v>
      </c>
      <c r="E26" s="4">
        <f t="shared" si="2"/>
        <v>4.1600000000000108</v>
      </c>
      <c r="F26" s="8">
        <f t="shared" si="3"/>
        <v>4.698441382426035E-2</v>
      </c>
      <c r="G26" s="4">
        <f t="shared" si="4"/>
        <v>2.47912</v>
      </c>
      <c r="H26" s="4">
        <f t="shared" si="5"/>
        <v>85.478880000000004</v>
      </c>
      <c r="I26" s="4">
        <f t="shared" si="6"/>
        <v>-3.0611199999999883</v>
      </c>
      <c r="J26" s="8">
        <f t="shared" si="7"/>
        <v>-3.4573300203297817E-2</v>
      </c>
    </row>
    <row r="27" spans="1:10">
      <c r="A27" s="4">
        <v>1.1000000000000001</v>
      </c>
      <c r="B27" s="4">
        <f t="shared" si="0"/>
        <v>0.90909090909090906</v>
      </c>
      <c r="C27" s="4">
        <f t="shared" si="1"/>
        <v>80.490909090909085</v>
      </c>
      <c r="D27" s="4">
        <v>84.5</v>
      </c>
      <c r="E27" s="4">
        <f t="shared" si="2"/>
        <v>4.009090909090915</v>
      </c>
      <c r="F27" s="8">
        <f t="shared" si="3"/>
        <v>4.9807996385814401E-2</v>
      </c>
      <c r="G27" s="4">
        <f t="shared" si="4"/>
        <v>2.0488595041322313</v>
      </c>
      <c r="H27" s="4">
        <f t="shared" si="5"/>
        <v>77.709140495867757</v>
      </c>
      <c r="I27" s="4">
        <f t="shared" si="6"/>
        <v>-2.7817685950413278</v>
      </c>
      <c r="J27" s="8">
        <f t="shared" si="7"/>
        <v>-3.4560034499045184E-2</v>
      </c>
    </row>
    <row r="28" spans="1:10">
      <c r="A28" s="4">
        <v>1.2</v>
      </c>
      <c r="B28" s="4">
        <f t="shared" si="0"/>
        <v>0.83333333333333337</v>
      </c>
      <c r="C28" s="4">
        <f t="shared" si="1"/>
        <v>73.783333333333346</v>
      </c>
      <c r="D28" s="4">
        <v>77.5</v>
      </c>
      <c r="E28" s="4">
        <f t="shared" si="2"/>
        <v>3.7166666666666544</v>
      </c>
      <c r="F28" s="8">
        <f t="shared" si="3"/>
        <v>5.0372712898124963E-2</v>
      </c>
      <c r="G28" s="4">
        <f t="shared" si="4"/>
        <v>1.7216111111111114</v>
      </c>
      <c r="H28" s="4">
        <f t="shared" si="5"/>
        <v>71.036388888888879</v>
      </c>
      <c r="I28" s="4">
        <f t="shared" si="6"/>
        <v>-2.7469444444444662</v>
      </c>
      <c r="J28" s="8">
        <f t="shared" si="7"/>
        <v>-3.7229877268278276E-2</v>
      </c>
    </row>
    <row r="29" spans="1:10">
      <c r="A29" s="4">
        <v>1.3</v>
      </c>
      <c r="B29" s="4">
        <f t="shared" si="0"/>
        <v>0.76923076923076916</v>
      </c>
      <c r="C29" s="4">
        <f t="shared" si="1"/>
        <v>68.107692307692318</v>
      </c>
      <c r="D29" s="4">
        <v>72.2</v>
      </c>
      <c r="E29" s="4">
        <f t="shared" si="2"/>
        <v>4.0923076923076849</v>
      </c>
      <c r="F29" s="8">
        <f t="shared" si="3"/>
        <v>6.0085836909871126E-2</v>
      </c>
      <c r="G29" s="4">
        <f t="shared" si="4"/>
        <v>1.4669349112426038</v>
      </c>
      <c r="H29" s="4">
        <f t="shared" si="5"/>
        <v>65.991065088757395</v>
      </c>
      <c r="I29" s="4">
        <f t="shared" si="6"/>
        <v>-2.1166272189349229</v>
      </c>
      <c r="J29" s="8">
        <f t="shared" si="7"/>
        <v>-3.1077652864416074E-2</v>
      </c>
    </row>
    <row r="30" spans="1:10">
      <c r="A30" s="4">
        <v>1.4</v>
      </c>
      <c r="B30" s="4">
        <f t="shared" si="0"/>
        <v>0.7142857142857143</v>
      </c>
      <c r="C30" s="4">
        <f t="shared" si="1"/>
        <v>63.242857142857147</v>
      </c>
      <c r="D30" s="4">
        <v>67.900000000000006</v>
      </c>
      <c r="E30" s="4">
        <f t="shared" si="2"/>
        <v>4.6571428571428584</v>
      </c>
      <c r="F30" s="8">
        <f t="shared" si="3"/>
        <v>7.3639033205330939E-2</v>
      </c>
      <c r="G30" s="4">
        <f t="shared" si="4"/>
        <v>1.2648571428571429</v>
      </c>
      <c r="H30" s="4">
        <f t="shared" si="5"/>
        <v>61.893142857142863</v>
      </c>
      <c r="I30" s="4">
        <f t="shared" si="6"/>
        <v>-1.3497142857142848</v>
      </c>
      <c r="J30" s="8">
        <f t="shared" si="7"/>
        <v>-2.1341766433250493E-2</v>
      </c>
    </row>
    <row r="31" spans="1:10">
      <c r="A31" s="4">
        <v>1.5</v>
      </c>
      <c r="B31" s="4">
        <f t="shared" si="0"/>
        <v>0.66666666666666663</v>
      </c>
      <c r="C31" s="4">
        <f t="shared" si="1"/>
        <v>59.026666666666671</v>
      </c>
      <c r="D31" s="4">
        <v>64</v>
      </c>
      <c r="E31" s="4">
        <f t="shared" si="2"/>
        <v>4.9733333333333292</v>
      </c>
      <c r="F31" s="8">
        <f t="shared" si="3"/>
        <v>8.425570363677426E-2</v>
      </c>
      <c r="G31" s="4">
        <f t="shared" si="4"/>
        <v>1.101831111111111</v>
      </c>
      <c r="H31" s="4">
        <f t="shared" si="5"/>
        <v>58.156168888888892</v>
      </c>
      <c r="I31" s="4">
        <f t="shared" si="6"/>
        <v>-0.87049777777777848</v>
      </c>
      <c r="J31" s="8">
        <f t="shared" si="7"/>
        <v>-1.4747534071229586E-2</v>
      </c>
    </row>
    <row r="32" spans="1:10">
      <c r="A32" s="4">
        <v>1.6</v>
      </c>
      <c r="B32" s="4">
        <f t="shared" si="0"/>
        <v>0.625</v>
      </c>
      <c r="C32" s="4">
        <f t="shared" si="1"/>
        <v>55.337500000000006</v>
      </c>
      <c r="D32" s="4">
        <v>60.3</v>
      </c>
      <c r="E32" s="4">
        <f t="shared" si="2"/>
        <v>4.9624999999999915</v>
      </c>
      <c r="F32" s="8">
        <f t="shared" si="3"/>
        <v>8.9676982154958049E-2</v>
      </c>
      <c r="G32" s="4">
        <f t="shared" si="4"/>
        <v>0.96840625000000025</v>
      </c>
      <c r="H32" s="4">
        <f t="shared" si="5"/>
        <v>54.589593749999999</v>
      </c>
      <c r="I32" s="4">
        <f t="shared" si="6"/>
        <v>-0.74790625000000688</v>
      </c>
      <c r="J32" s="8">
        <f t="shared" si="7"/>
        <v>-1.3515360289134977E-2</v>
      </c>
    </row>
    <row r="33" spans="1:10">
      <c r="A33" s="4">
        <v>1.7</v>
      </c>
      <c r="B33" s="4">
        <f t="shared" si="0"/>
        <v>0.58823529411764708</v>
      </c>
      <c r="C33" s="4">
        <f t="shared" si="1"/>
        <v>52.082352941176474</v>
      </c>
      <c r="D33" s="4">
        <v>56.8</v>
      </c>
      <c r="E33" s="4">
        <f t="shared" si="2"/>
        <v>4.7176470588235233</v>
      </c>
      <c r="F33" s="8">
        <f t="shared" si="3"/>
        <v>9.05805285746554E-2</v>
      </c>
      <c r="G33" s="4">
        <f t="shared" si="4"/>
        <v>0.85782698961937731</v>
      </c>
      <c r="H33" s="4">
        <f t="shared" si="5"/>
        <v>51.200173010380624</v>
      </c>
      <c r="I33" s="4">
        <f t="shared" si="6"/>
        <v>-0.88217993079585</v>
      </c>
      <c r="J33" s="8">
        <f t="shared" si="7"/>
        <v>-1.6938173507487518E-2</v>
      </c>
    </row>
    <row r="34" spans="1:10">
      <c r="A34" s="4">
        <v>1.8</v>
      </c>
      <c r="B34" s="4">
        <f t="shared" si="0"/>
        <v>0.55555555555555558</v>
      </c>
      <c r="C34" s="4">
        <f t="shared" si="1"/>
        <v>49.18888888888889</v>
      </c>
      <c r="D34" s="4">
        <v>54.1</v>
      </c>
      <c r="E34" s="4">
        <f t="shared" si="2"/>
        <v>4.9111111111111114</v>
      </c>
      <c r="F34" s="8">
        <f t="shared" si="3"/>
        <v>9.9841879376552978E-2</v>
      </c>
      <c r="G34" s="4">
        <f t="shared" si="4"/>
        <v>0.76516049382716056</v>
      </c>
      <c r="H34" s="4">
        <f t="shared" si="5"/>
        <v>48.592839506172844</v>
      </c>
      <c r="I34" s="4">
        <f t="shared" si="6"/>
        <v>-0.59604938271604624</v>
      </c>
      <c r="J34" s="8">
        <f t="shared" si="7"/>
        <v>-1.211756142860722E-2</v>
      </c>
    </row>
    <row r="35" spans="1:10">
      <c r="A35" s="4">
        <v>1.9</v>
      </c>
      <c r="B35" s="4">
        <f t="shared" si="0"/>
        <v>0.52631578947368418</v>
      </c>
      <c r="C35" s="4">
        <f t="shared" si="1"/>
        <v>46.600000000000009</v>
      </c>
      <c r="D35" s="4">
        <v>51.8</v>
      </c>
      <c r="E35" s="4">
        <f t="shared" si="2"/>
        <v>5.1999999999999886</v>
      </c>
      <c r="F35" s="8">
        <f t="shared" si="3"/>
        <v>0.11158798283261775</v>
      </c>
      <c r="G35" s="4">
        <f t="shared" si="4"/>
        <v>0.68673684210526331</v>
      </c>
      <c r="H35" s="4">
        <f t="shared" si="5"/>
        <v>46.371263157894738</v>
      </c>
      <c r="I35" s="4">
        <f t="shared" si="6"/>
        <v>-0.22873684210527045</v>
      </c>
      <c r="J35" s="8">
        <f t="shared" si="7"/>
        <v>-4.9085159250058024E-3</v>
      </c>
    </row>
    <row r="36" spans="1:10">
      <c r="A36" s="4">
        <v>2</v>
      </c>
      <c r="B36" s="4">
        <f t="shared" si="0"/>
        <v>0.5</v>
      </c>
      <c r="C36" s="4">
        <f t="shared" si="1"/>
        <v>44.269999999999996</v>
      </c>
      <c r="D36" s="4">
        <v>49.6</v>
      </c>
      <c r="E36" s="4">
        <f t="shared" si="2"/>
        <v>5.3300000000000054</v>
      </c>
      <c r="F36" s="8">
        <f t="shared" si="3"/>
        <v>0.12039756042466696</v>
      </c>
      <c r="G36" s="4">
        <f t="shared" si="4"/>
        <v>0.61978</v>
      </c>
      <c r="H36" s="4">
        <f t="shared" si="5"/>
        <v>44.238220000000005</v>
      </c>
      <c r="I36" s="4">
        <f t="shared" si="6"/>
        <v>-3.1779999999990594E-2</v>
      </c>
      <c r="J36" s="8">
        <f t="shared" si="7"/>
        <v>-7.1786763044930188E-4</v>
      </c>
    </row>
    <row r="37" spans="1:10">
      <c r="A37" s="4">
        <v>2.2000000000000002</v>
      </c>
      <c r="B37" s="4">
        <f t="shared" si="0"/>
        <v>0.45454545454545453</v>
      </c>
      <c r="C37" s="4">
        <f t="shared" si="1"/>
        <v>40.245454545454542</v>
      </c>
      <c r="D37" s="4">
        <v>45.4</v>
      </c>
      <c r="E37" s="4">
        <f t="shared" si="2"/>
        <v>5.1545454545454561</v>
      </c>
      <c r="F37" s="8">
        <f t="shared" si="3"/>
        <v>0.128077704992094</v>
      </c>
      <c r="G37" s="4">
        <f t="shared" si="4"/>
        <v>0.51221487603305782</v>
      </c>
      <c r="H37" s="4">
        <f t="shared" si="5"/>
        <v>40.145785123966945</v>
      </c>
      <c r="I37" s="4">
        <f t="shared" si="6"/>
        <v>-9.9669421487597276E-2</v>
      </c>
      <c r="J37" s="8">
        <f t="shared" si="7"/>
        <v>-2.4765385958065737E-3</v>
      </c>
    </row>
    <row r="38" spans="1:10">
      <c r="A38" s="4">
        <v>2.4</v>
      </c>
      <c r="B38" s="4">
        <f t="shared" si="0"/>
        <v>0.41666666666666669</v>
      </c>
      <c r="C38" s="4">
        <f t="shared" si="1"/>
        <v>36.891666666666673</v>
      </c>
      <c r="D38" s="4">
        <v>42.2</v>
      </c>
      <c r="E38" s="4">
        <f t="shared" si="2"/>
        <v>5.30833333333333</v>
      </c>
      <c r="F38" s="8">
        <f t="shared" si="3"/>
        <v>0.14388976733679681</v>
      </c>
      <c r="G38" s="4">
        <f t="shared" si="4"/>
        <v>0.43040277777777786</v>
      </c>
      <c r="H38" s="4">
        <f t="shared" si="5"/>
        <v>37.027597222222226</v>
      </c>
      <c r="I38" s="4">
        <f t="shared" si="6"/>
        <v>0.13593055555555367</v>
      </c>
      <c r="J38" s="8">
        <f t="shared" si="7"/>
        <v>3.6845870039906117E-3</v>
      </c>
    </row>
    <row r="39" spans="1:10">
      <c r="A39" s="4">
        <v>2.6</v>
      </c>
      <c r="B39" s="4">
        <f t="shared" si="0"/>
        <v>0.38461538461538458</v>
      </c>
      <c r="C39" s="4">
        <f t="shared" si="1"/>
        <v>34.053846153846159</v>
      </c>
      <c r="D39" s="4">
        <v>39.4</v>
      </c>
      <c r="E39" s="4">
        <f t="shared" si="2"/>
        <v>5.3461538461538396</v>
      </c>
      <c r="F39" s="8">
        <f t="shared" si="3"/>
        <v>0.15699119042240772</v>
      </c>
      <c r="G39" s="4">
        <f t="shared" si="4"/>
        <v>0.36673372781065094</v>
      </c>
      <c r="H39" s="4">
        <f t="shared" si="5"/>
        <v>34.291266272189347</v>
      </c>
      <c r="I39" s="4">
        <f t="shared" si="6"/>
        <v>0.23742011834318788</v>
      </c>
      <c r="J39" s="8">
        <f t="shared" si="7"/>
        <v>6.9719031815257326E-3</v>
      </c>
    </row>
    <row r="40" spans="1:10">
      <c r="A40" s="4">
        <v>2.8</v>
      </c>
      <c r="B40" s="4">
        <f t="shared" si="0"/>
        <v>0.35714285714285715</v>
      </c>
      <c r="C40" s="4">
        <f t="shared" si="1"/>
        <v>31.621428571428574</v>
      </c>
      <c r="D40" s="4">
        <v>36.9</v>
      </c>
      <c r="E40" s="4">
        <f t="shared" si="2"/>
        <v>5.2785714285714249</v>
      </c>
      <c r="F40" s="8">
        <f t="shared" si="3"/>
        <v>0.16693020103907827</v>
      </c>
      <c r="G40" s="4">
        <f t="shared" si="4"/>
        <v>0.31621428571428573</v>
      </c>
      <c r="H40" s="4">
        <f t="shared" si="5"/>
        <v>31.841785714285717</v>
      </c>
      <c r="I40" s="4">
        <f t="shared" si="6"/>
        <v>0.22035714285714292</v>
      </c>
      <c r="J40" s="8">
        <f t="shared" si="7"/>
        <v>6.9686017619155199E-3</v>
      </c>
    </row>
    <row r="41" spans="1:10">
      <c r="A41" s="4">
        <v>3</v>
      </c>
      <c r="B41" s="4">
        <f t="shared" si="0"/>
        <v>0.33333333333333331</v>
      </c>
      <c r="C41" s="4">
        <f t="shared" si="1"/>
        <v>29.513333333333335</v>
      </c>
      <c r="D41" s="4">
        <v>34.9</v>
      </c>
      <c r="E41" s="4">
        <f t="shared" si="2"/>
        <v>5.3866666666666632</v>
      </c>
      <c r="F41" s="8">
        <f t="shared" si="3"/>
        <v>0.18251637677885688</v>
      </c>
      <c r="G41" s="4">
        <f t="shared" si="4"/>
        <v>0.27545777777777775</v>
      </c>
      <c r="H41" s="4">
        <f t="shared" si="5"/>
        <v>29.88254222222222</v>
      </c>
      <c r="I41" s="4">
        <f t="shared" si="6"/>
        <v>0.3692088888888847</v>
      </c>
      <c r="J41" s="8">
        <f t="shared" si="7"/>
        <v>1.2509901362849041E-2</v>
      </c>
    </row>
    <row r="42" spans="1:10">
      <c r="A42" s="4">
        <v>3.5</v>
      </c>
      <c r="B42" s="4">
        <f t="shared" si="0"/>
        <v>0.2857142857142857</v>
      </c>
      <c r="C42" s="4">
        <f t="shared" si="1"/>
        <v>25.297142857142859</v>
      </c>
      <c r="D42" s="4">
        <v>30.6</v>
      </c>
      <c r="E42" s="4">
        <f t="shared" si="2"/>
        <v>5.3028571428571425</v>
      </c>
      <c r="F42" s="8">
        <f t="shared" si="3"/>
        <v>0.20962276936977634</v>
      </c>
      <c r="G42" s="4">
        <f t="shared" si="4"/>
        <v>0.20237714285714287</v>
      </c>
      <c r="H42" s="4">
        <f t="shared" si="5"/>
        <v>25.655622857142859</v>
      </c>
      <c r="I42" s="4">
        <f t="shared" si="6"/>
        <v>0.35848000000000013</v>
      </c>
      <c r="J42" s="8">
        <f t="shared" si="7"/>
        <v>1.4170770273322796E-2</v>
      </c>
    </row>
    <row r="43" spans="1:10">
      <c r="A43" s="4">
        <v>4</v>
      </c>
      <c r="B43" s="4">
        <f t="shared" si="0"/>
        <v>0.25</v>
      </c>
      <c r="C43" s="4">
        <f t="shared" si="1"/>
        <v>22.134999999999998</v>
      </c>
      <c r="D43" s="4">
        <v>27.4</v>
      </c>
      <c r="E43" s="4">
        <f t="shared" si="2"/>
        <v>5.2650000000000006</v>
      </c>
      <c r="F43" s="8">
        <f t="shared" si="3"/>
        <v>0.23785859498531742</v>
      </c>
      <c r="G43" s="4">
        <f t="shared" si="4"/>
        <v>0.154945</v>
      </c>
      <c r="H43" s="4">
        <f t="shared" si="5"/>
        <v>22.503054999999996</v>
      </c>
      <c r="I43" s="4">
        <f t="shared" si="6"/>
        <v>0.36805499999999824</v>
      </c>
      <c r="J43" s="8">
        <f t="shared" si="7"/>
        <v>1.6627738875084629E-2</v>
      </c>
    </row>
    <row r="44" spans="1:10">
      <c r="A44" s="4">
        <v>4.5</v>
      </c>
      <c r="B44" s="4">
        <f t="shared" si="0"/>
        <v>0.22222222222222221</v>
      </c>
      <c r="C44" s="4">
        <f t="shared" si="1"/>
        <v>19.675555555555562</v>
      </c>
      <c r="D44" s="4">
        <v>24.8</v>
      </c>
      <c r="E44" s="4">
        <f t="shared" si="2"/>
        <v>5.124444444444439</v>
      </c>
      <c r="F44" s="8">
        <f t="shared" si="3"/>
        <v>0.26044725547774983</v>
      </c>
      <c r="G44" s="4">
        <f t="shared" si="4"/>
        <v>0.1224256790123457</v>
      </c>
      <c r="H44" s="4">
        <f t="shared" si="5"/>
        <v>19.935574320987655</v>
      </c>
      <c r="I44" s="4">
        <f t="shared" si="6"/>
        <v>0.26001876543209335</v>
      </c>
      <c r="J44" s="8">
        <f t="shared" si="7"/>
        <v>1.3215320131515922E-2</v>
      </c>
    </row>
    <row r="45" spans="1:10">
      <c r="A45" s="4">
        <v>5</v>
      </c>
      <c r="B45" s="4">
        <f t="shared" si="0"/>
        <v>0.2</v>
      </c>
      <c r="C45" s="4">
        <f t="shared" si="1"/>
        <v>17.708000000000002</v>
      </c>
      <c r="D45" s="4">
        <v>22.8</v>
      </c>
      <c r="E45" s="4">
        <f t="shared" si="2"/>
        <v>5.0919999999999987</v>
      </c>
      <c r="F45" s="8">
        <f t="shared" si="3"/>
        <v>0.2875536480686694</v>
      </c>
      <c r="G45" s="4">
        <f t="shared" si="4"/>
        <v>9.9164800000000025E-2</v>
      </c>
      <c r="H45" s="4">
        <f t="shared" si="5"/>
        <v>17.958835199999999</v>
      </c>
      <c r="I45" s="4">
        <f t="shared" si="6"/>
        <v>0.25083519999999737</v>
      </c>
      <c r="J45" s="8">
        <f t="shared" si="7"/>
        <v>1.4165077930878549E-2</v>
      </c>
    </row>
    <row r="46" spans="1:10">
      <c r="A46" s="4">
        <v>5.5</v>
      </c>
      <c r="B46" s="4">
        <f t="shared" si="0"/>
        <v>0.18181818181818182</v>
      </c>
      <c r="C46" s="4">
        <f t="shared" si="1"/>
        <v>16.098181818181818</v>
      </c>
      <c r="D46" s="4">
        <v>21.1</v>
      </c>
      <c r="E46" s="4">
        <f t="shared" si="2"/>
        <v>5.0018181818181837</v>
      </c>
      <c r="F46" s="8">
        <f t="shared" si="3"/>
        <v>0.3107070250734133</v>
      </c>
      <c r="G46" s="4">
        <f t="shared" si="4"/>
        <v>8.1954380165289262E-2</v>
      </c>
      <c r="H46" s="4">
        <f t="shared" si="5"/>
        <v>16.276045619834711</v>
      </c>
      <c r="I46" s="4">
        <f t="shared" si="6"/>
        <v>0.17786380165289373</v>
      </c>
      <c r="J46" s="8">
        <f t="shared" si="7"/>
        <v>1.1048688830934216E-2</v>
      </c>
    </row>
    <row r="47" spans="1:10">
      <c r="A47" s="4">
        <v>6</v>
      </c>
      <c r="B47" s="4">
        <f t="shared" si="0"/>
        <v>0.16666666666666666</v>
      </c>
      <c r="C47" s="4">
        <f t="shared" si="1"/>
        <v>14.756666666666668</v>
      </c>
      <c r="D47" s="4">
        <v>19.7</v>
      </c>
      <c r="E47" s="4">
        <f t="shared" si="2"/>
        <v>4.9433333333333316</v>
      </c>
      <c r="F47" s="8">
        <f t="shared" si="3"/>
        <v>0.33498983510277824</v>
      </c>
      <c r="G47" s="4">
        <f t="shared" si="4"/>
        <v>6.8864444444444436E-2</v>
      </c>
      <c r="H47" s="4">
        <f t="shared" si="5"/>
        <v>14.889135555555553</v>
      </c>
      <c r="I47" s="4">
        <f t="shared" si="6"/>
        <v>0.13246888888888542</v>
      </c>
      <c r="J47" s="8">
        <f t="shared" si="7"/>
        <v>8.9768842707625071E-3</v>
      </c>
    </row>
    <row r="48" spans="1:10">
      <c r="A48" s="4">
        <v>6.5</v>
      </c>
      <c r="B48" s="4">
        <f t="shared" si="0"/>
        <v>0.15384615384615385</v>
      </c>
      <c r="C48" s="4">
        <f t="shared" si="1"/>
        <v>13.621538461538464</v>
      </c>
      <c r="D48" s="4">
        <v>18.5</v>
      </c>
      <c r="E48" s="4">
        <f t="shared" si="2"/>
        <v>4.8784615384615364</v>
      </c>
      <c r="F48" s="8">
        <f t="shared" si="3"/>
        <v>0.35814321210752181</v>
      </c>
      <c r="G48" s="4">
        <f t="shared" si="4"/>
        <v>5.8677396449704163E-2</v>
      </c>
      <c r="H48" s="4">
        <f t="shared" si="5"/>
        <v>13.699322603550295</v>
      </c>
      <c r="I48" s="4">
        <f t="shared" si="6"/>
        <v>7.7784142011831037E-2</v>
      </c>
      <c r="J48" s="8">
        <f t="shared" si="7"/>
        <v>5.7103786207013969E-3</v>
      </c>
    </row>
    <row r="49" spans="1:13">
      <c r="A49" s="4">
        <v>7</v>
      </c>
      <c r="B49" s="4">
        <f t="shared" si="0"/>
        <v>0.14285714285714285</v>
      </c>
      <c r="C49" s="4">
        <f t="shared" si="1"/>
        <v>12.648571428571429</v>
      </c>
      <c r="D49" s="4">
        <v>17.399999999999999</v>
      </c>
      <c r="E49" s="4">
        <f t="shared" si="2"/>
        <v>4.7514285714285691</v>
      </c>
      <c r="F49" s="8">
        <f t="shared" si="3"/>
        <v>0.37564942398915724</v>
      </c>
      <c r="G49" s="4">
        <f t="shared" si="4"/>
        <v>5.0594285714285717E-2</v>
      </c>
      <c r="H49" s="4">
        <f t="shared" si="5"/>
        <v>12.607405714285711</v>
      </c>
      <c r="I49" s="4">
        <f t="shared" si="6"/>
        <v>-4.1165714285718025E-2</v>
      </c>
      <c r="J49" s="8">
        <f t="shared" si="7"/>
        <v>-3.2545742037500131E-3</v>
      </c>
    </row>
    <row r="50" spans="1:13">
      <c r="A50" s="4">
        <v>7.5</v>
      </c>
      <c r="B50" s="4">
        <f t="shared" si="0"/>
        <v>0.13333333333333333</v>
      </c>
      <c r="C50" s="4">
        <f t="shared" si="1"/>
        <v>11.805333333333335</v>
      </c>
      <c r="D50" s="4">
        <v>16.5</v>
      </c>
      <c r="E50" s="4">
        <f t="shared" si="2"/>
        <v>4.6946666666666648</v>
      </c>
      <c r="F50" s="8">
        <f t="shared" si="3"/>
        <v>0.39767336796927921</v>
      </c>
      <c r="G50" s="4">
        <f t="shared" si="4"/>
        <v>4.4073244444444451E-2</v>
      </c>
      <c r="H50" s="4">
        <f t="shared" si="5"/>
        <v>11.713926755555555</v>
      </c>
      <c r="I50" s="4">
        <f t="shared" si="6"/>
        <v>-9.1406577777780385E-2</v>
      </c>
      <c r="J50" s="8">
        <f t="shared" si="7"/>
        <v>-7.7428205707403743E-3</v>
      </c>
    </row>
    <row r="51" spans="1:13">
      <c r="A51" s="4">
        <v>8</v>
      </c>
      <c r="B51" s="4">
        <f t="shared" si="0"/>
        <v>0.125</v>
      </c>
      <c r="C51" s="4">
        <f t="shared" si="1"/>
        <v>11.067499999999999</v>
      </c>
      <c r="D51" s="4">
        <v>15.7</v>
      </c>
      <c r="E51" s="4">
        <f t="shared" si="2"/>
        <v>4.6325000000000003</v>
      </c>
      <c r="F51" s="8">
        <f t="shared" si="3"/>
        <v>0.41856787892477981</v>
      </c>
      <c r="G51" s="4">
        <f t="shared" si="4"/>
        <v>3.873625E-2</v>
      </c>
      <c r="H51" s="4">
        <f t="shared" si="5"/>
        <v>10.919263749999999</v>
      </c>
      <c r="I51" s="4">
        <f t="shared" si="6"/>
        <v>-0.14823625000000007</v>
      </c>
      <c r="J51" s="8">
        <f t="shared" si="7"/>
        <v>-1.3393833295685574E-2</v>
      </c>
      <c r="L51" s="9">
        <f>ABS(C6-D6-4.682)/C6*A6</f>
        <v>7.2501897447481371E-3</v>
      </c>
      <c r="M51" s="9">
        <f>ABS(C45-D45)-D45*0.028/A45</f>
        <v>4.964319999999999</v>
      </c>
    </row>
    <row r="52" spans="1:13">
      <c r="A52" s="4">
        <v>8.5</v>
      </c>
      <c r="B52" s="4">
        <f t="shared" si="0"/>
        <v>0.11764705882352941</v>
      </c>
      <c r="C52" s="4">
        <f t="shared" si="1"/>
        <v>10.416470588235294</v>
      </c>
      <c r="D52" s="4">
        <v>15</v>
      </c>
      <c r="E52" s="4">
        <f t="shared" si="2"/>
        <v>4.5835294117647063</v>
      </c>
      <c r="F52" s="8">
        <f t="shared" si="3"/>
        <v>0.44002710639259096</v>
      </c>
      <c r="G52" s="4">
        <f t="shared" si="4"/>
        <v>3.4313079584775086E-2</v>
      </c>
      <c r="H52" s="4">
        <f t="shared" si="5"/>
        <v>10.223686920415224</v>
      </c>
      <c r="I52" s="4">
        <f t="shared" si="6"/>
        <v>-0.19278366782006984</v>
      </c>
      <c r="J52" s="8">
        <f t="shared" si="7"/>
        <v>-1.8507580488712375E-2</v>
      </c>
      <c r="L52" s="9">
        <f t="shared" ref="L52:L58" si="8">ABS(C7-D7-4.682)/C7*A7</f>
        <v>1.9373108199683763E-2</v>
      </c>
      <c r="M52" s="9">
        <f t="shared" ref="M52:M58" si="9">ABS(C46-D46)-D46*0.028/A46</f>
        <v>4.8944000000000019</v>
      </c>
    </row>
    <row r="53" spans="1:13">
      <c r="A53" s="4">
        <v>9</v>
      </c>
      <c r="B53" s="4">
        <f t="shared" si="0"/>
        <v>0.1111111111111111</v>
      </c>
      <c r="C53" s="4">
        <f t="shared" si="1"/>
        <v>9.8377777777777808</v>
      </c>
      <c r="D53" s="4">
        <v>14.9</v>
      </c>
      <c r="E53" s="4">
        <f t="shared" si="2"/>
        <v>5.0622222222222195</v>
      </c>
      <c r="F53" s="8">
        <f t="shared" si="3"/>
        <v>0.51456968601761877</v>
      </c>
      <c r="G53" s="4">
        <f t="shared" si="4"/>
        <v>3.0606419753086426E-2</v>
      </c>
      <c r="H53" s="4">
        <f t="shared" si="5"/>
        <v>10.127393580246915</v>
      </c>
      <c r="I53" s="4">
        <f t="shared" si="6"/>
        <v>0.28961580246913421</v>
      </c>
      <c r="J53" s="8">
        <f t="shared" si="7"/>
        <v>2.943914865848438E-2</v>
      </c>
      <c r="L53" s="9">
        <f t="shared" si="8"/>
        <v>2.7074542579625039E-2</v>
      </c>
      <c r="M53" s="9">
        <f t="shared" si="9"/>
        <v>4.8513999999999982</v>
      </c>
    </row>
    <row r="54" spans="1:13">
      <c r="A54" s="4">
        <v>9.5</v>
      </c>
      <c r="B54" s="4">
        <f t="shared" si="0"/>
        <v>0.10526315789473684</v>
      </c>
      <c r="C54" s="4">
        <f t="shared" si="1"/>
        <v>9.3200000000000021</v>
      </c>
      <c r="D54" s="4">
        <v>14.9</v>
      </c>
      <c r="E54" s="4">
        <f t="shared" si="2"/>
        <v>5.5799999999999983</v>
      </c>
      <c r="F54" s="8">
        <f t="shared" si="3"/>
        <v>0.59871244635193099</v>
      </c>
      <c r="G54" s="4">
        <f t="shared" si="4"/>
        <v>2.7469473684210533E-2</v>
      </c>
      <c r="H54" s="4">
        <f t="shared" si="5"/>
        <v>10.130530526315791</v>
      </c>
      <c r="I54" s="4">
        <f t="shared" si="6"/>
        <v>0.81053052631578915</v>
      </c>
      <c r="J54" s="8">
        <f t="shared" si="7"/>
        <v>8.6966794669076072E-2</v>
      </c>
      <c r="L54" s="9">
        <f t="shared" si="8"/>
        <v>3.1405635870792876E-2</v>
      </c>
      <c r="M54" s="9">
        <f t="shared" si="9"/>
        <v>4.7987692307692287</v>
      </c>
    </row>
    <row r="55" spans="1:13">
      <c r="A55" s="4">
        <v>10</v>
      </c>
      <c r="B55" s="4">
        <f t="shared" si="0"/>
        <v>0.1</v>
      </c>
      <c r="C55" s="4">
        <f t="shared" si="1"/>
        <v>8.854000000000001</v>
      </c>
      <c r="D55" s="4">
        <v>14.9</v>
      </c>
      <c r="E55" s="4">
        <f t="shared" si="2"/>
        <v>6.0459999999999994</v>
      </c>
      <c r="F55" s="8">
        <f t="shared" si="3"/>
        <v>0.68285520668624333</v>
      </c>
      <c r="G55" s="4">
        <f t="shared" si="4"/>
        <v>2.4791200000000006E-2</v>
      </c>
      <c r="H55" s="4">
        <f t="shared" si="5"/>
        <v>10.133208800000002</v>
      </c>
      <c r="I55" s="4">
        <f t="shared" si="6"/>
        <v>1.279208800000001</v>
      </c>
      <c r="J55" s="8">
        <f t="shared" si="7"/>
        <v>0.14447806641066194</v>
      </c>
      <c r="L55" s="9">
        <f t="shared" si="8"/>
        <v>3.5698215495821112E-2</v>
      </c>
      <c r="M55" s="9">
        <f t="shared" si="9"/>
        <v>4.6818285714285688</v>
      </c>
    </row>
    <row r="56" spans="1:13">
      <c r="L56" s="9">
        <f t="shared" si="8"/>
        <v>3.3514513214366368E-2</v>
      </c>
      <c r="M56" s="9">
        <f t="shared" si="9"/>
        <v>4.6330666666666644</v>
      </c>
    </row>
    <row r="57" spans="1:13">
      <c r="L57" s="9">
        <f t="shared" si="8"/>
        <v>2.9936977637226154E-2</v>
      </c>
      <c r="M57" s="9">
        <f t="shared" si="9"/>
        <v>4.5775500000000005</v>
      </c>
    </row>
    <row r="58" spans="1:13">
      <c r="L58" s="9">
        <f t="shared" si="8"/>
        <v>1.9770216851140748E-2</v>
      </c>
      <c r="M58" s="9">
        <f t="shared" si="9"/>
        <v>4.5341176470588236</v>
      </c>
    </row>
    <row r="59" spans="1:13">
      <c r="L59" s="9"/>
      <c r="M59" s="9"/>
    </row>
    <row r="60" spans="1:13">
      <c r="L60" s="9">
        <f>AVERAGE(L52:L58)</f>
        <v>2.8110458549808013E-2</v>
      </c>
      <c r="M60" s="9">
        <f>AVERAGE(M51:M58)</f>
        <v>4.7419315144904104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" sqref="C1"/>
    </sheetView>
  </sheetViews>
  <sheetFormatPr baseColWidth="10" defaultColWidth="8.83203125" defaultRowHeight="14" x14ac:dyDescent="0"/>
  <cols>
    <col min="1" max="1" width="16.1640625" style="10" customWidth="1"/>
    <col min="2" max="2" width="15.1640625" style="10" bestFit="1" customWidth="1"/>
    <col min="3" max="16384" width="8.83203125" style="10"/>
  </cols>
  <sheetData>
    <row r="1" spans="1:3" ht="48">
      <c r="A1" s="13" t="s">
        <v>20</v>
      </c>
      <c r="B1" s="14" t="s">
        <v>21</v>
      </c>
      <c r="C1" s="14" t="s">
        <v>19</v>
      </c>
    </row>
    <row r="2" spans="1:3">
      <c r="A2" s="11">
        <v>1</v>
      </c>
      <c r="B2" s="10">
        <v>91.6</v>
      </c>
    </row>
    <row r="3" spans="1:3">
      <c r="A3" s="11">
        <v>0.9</v>
      </c>
      <c r="B3" s="10">
        <v>85.1</v>
      </c>
    </row>
    <row r="4" spans="1:3">
      <c r="A4" s="11">
        <v>0.8</v>
      </c>
      <c r="B4" s="10">
        <v>77.099999999999994</v>
      </c>
    </row>
    <row r="5" spans="1:3">
      <c r="A5" s="11">
        <v>0.7</v>
      </c>
      <c r="B5" s="10">
        <v>68.8</v>
      </c>
    </row>
    <row r="6" spans="1:3">
      <c r="A6" s="11">
        <v>0.6</v>
      </c>
      <c r="B6" s="10">
        <v>60.2</v>
      </c>
    </row>
    <row r="7" spans="1:3">
      <c r="A7" s="11">
        <v>0.5</v>
      </c>
      <c r="B7" s="10">
        <v>51.4</v>
      </c>
    </row>
    <row r="8" spans="1:3">
      <c r="A8" s="11">
        <v>0.4</v>
      </c>
      <c r="B8" s="10">
        <v>42.8</v>
      </c>
    </row>
    <row r="9" spans="1:3">
      <c r="A9" s="11">
        <v>0.3</v>
      </c>
      <c r="B9" s="10">
        <v>33.9</v>
      </c>
    </row>
    <row r="10" spans="1:3">
      <c r="A10" s="11">
        <v>0.2</v>
      </c>
      <c r="B10" s="10">
        <v>25.3</v>
      </c>
    </row>
    <row r="11" spans="1:3">
      <c r="A11" s="11">
        <v>0.1</v>
      </c>
      <c r="B11" s="10">
        <v>16.3</v>
      </c>
    </row>
    <row r="12" spans="1:3">
      <c r="A12" s="12">
        <v>0</v>
      </c>
      <c r="B12" s="10">
        <v>7.7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experiment 1</vt:lpstr>
      <vt:lpstr>experiment 3</vt:lpstr>
    </vt:vector>
  </TitlesOfParts>
  <Company>Southern Methodist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Jingbo Ye</dc:creator>
  <cp:lastModifiedBy>Jingbo Ye</cp:lastModifiedBy>
  <dcterms:created xsi:type="dcterms:W3CDTF">2015-03-02T16:48:18Z</dcterms:created>
  <dcterms:modified xsi:type="dcterms:W3CDTF">2015-04-13T23:07:45Z</dcterms:modified>
</cp:coreProperties>
</file>